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T:\Drug Price Affordability Board\Affordability Review\2024-2025\"/>
    </mc:Choice>
  </mc:AlternateContent>
  <xr:revisionPtr revIDLastSave="0" documentId="13_ncr:1_{AF3BB5A9-9382-4D62-90BD-D06907C25DB9}" xr6:coauthVersionLast="47" xr6:coauthVersionMax="47" xr10:uidLastSave="{00000000-0000-0000-0000-000000000000}"/>
  <bookViews>
    <workbookView xWindow="-108" yWindow="-108" windowWidth="23256" windowHeight="12456" activeTab="3" xr2:uid="{5B95D6DB-3963-4414-B9D0-C5863501D51E}"/>
  </bookViews>
  <sheets>
    <sheet name="Terms" sheetId="5" r:id="rId1"/>
    <sheet name="Sources" sheetId="4" r:id="rId2"/>
    <sheet name="Document History" sheetId="6" r:id="rId3"/>
    <sheet name="Carrier Prelim Rx List 24-25" sheetId="1" r:id="rId4"/>
  </sheets>
  <definedNames>
    <definedName name="_xlnm._FilterDatabase" localSheetId="3" hidden="1">'Carrier Prelim Rx List 24-25'!$A$1:$AL$159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43" i="1" l="1"/>
  <c r="O55" i="1"/>
  <c r="O2" i="1"/>
  <c r="O18" i="1"/>
  <c r="O118" i="1"/>
  <c r="O19" i="1"/>
  <c r="O9" i="1"/>
  <c r="O82" i="1"/>
  <c r="O133" i="1"/>
  <c r="O3" i="1"/>
  <c r="O147" i="1"/>
  <c r="O50" i="1"/>
  <c r="O77" i="1"/>
  <c r="O144" i="1"/>
  <c r="O128" i="1"/>
  <c r="O20" i="1"/>
  <c r="O21" i="1"/>
  <c r="O15" i="1"/>
  <c r="O34" i="1"/>
  <c r="O56" i="1"/>
  <c r="O103" i="1"/>
  <c r="O49" i="1"/>
  <c r="O148" i="1"/>
  <c r="O4" i="1"/>
  <c r="O88" i="1"/>
  <c r="O22" i="1"/>
  <c r="O113" i="1"/>
  <c r="O129" i="1"/>
  <c r="O57" i="1"/>
  <c r="O102" i="1"/>
  <c r="O89" i="1"/>
  <c r="O30" i="1"/>
  <c r="O10" i="1"/>
  <c r="O149" i="1"/>
  <c r="O58" i="1"/>
  <c r="O83" i="1"/>
  <c r="O104" i="1"/>
  <c r="O159" i="1"/>
  <c r="O36" i="1"/>
  <c r="O85" i="1"/>
  <c r="O39" i="1"/>
  <c r="O16" i="1"/>
  <c r="O37" i="1"/>
  <c r="O24" i="1"/>
  <c r="O150" i="1"/>
  <c r="O114" i="1"/>
  <c r="O32" i="1"/>
  <c r="O131" i="1"/>
  <c r="O132" i="1"/>
  <c r="O151" i="1"/>
  <c r="O110" i="1"/>
  <c r="O152" i="1"/>
  <c r="O11" i="1"/>
  <c r="O59" i="1"/>
  <c r="O105" i="1"/>
  <c r="O90" i="1"/>
  <c r="O99" i="1"/>
  <c r="O60" i="1"/>
  <c r="O40" i="1"/>
  <c r="O41" i="1"/>
  <c r="O61" i="1"/>
  <c r="O135" i="1"/>
  <c r="O62" i="1"/>
  <c r="O63" i="1"/>
  <c r="O123" i="1"/>
  <c r="O125" i="1"/>
  <c r="O142" i="1"/>
  <c r="O106" i="1"/>
  <c r="O5" i="1"/>
  <c r="O53" i="1"/>
  <c r="O54" i="1"/>
  <c r="O75" i="1"/>
  <c r="O64" i="1"/>
  <c r="O153" i="1"/>
  <c r="O107" i="1"/>
  <c r="O42" i="1"/>
  <c r="O6" i="1"/>
  <c r="O43" i="1"/>
  <c r="O48" i="1"/>
  <c r="O100" i="1"/>
  <c r="O136" i="1"/>
  <c r="O79" i="1"/>
  <c r="O140" i="1"/>
  <c r="O145" i="1"/>
  <c r="O96" i="1"/>
  <c r="O65" i="1"/>
  <c r="O12" i="1"/>
  <c r="O13" i="1"/>
  <c r="O44" i="1"/>
  <c r="O66" i="1"/>
  <c r="O67" i="1"/>
  <c r="O155" i="1"/>
  <c r="O134" i="1"/>
  <c r="O115" i="1"/>
  <c r="O156" i="1"/>
  <c r="O84" i="1"/>
  <c r="O108" i="1"/>
  <c r="O51" i="1"/>
  <c r="O126" i="1"/>
  <c r="O68" i="1"/>
  <c r="O14" i="1"/>
  <c r="O52" i="1"/>
  <c r="O45" i="1"/>
  <c r="O69" i="1"/>
  <c r="O38" i="1"/>
  <c r="O157" i="1"/>
  <c r="O91" i="1"/>
  <c r="O87" i="1"/>
  <c r="O124" i="1"/>
  <c r="O117" i="1"/>
  <c r="O158" i="1"/>
  <c r="O25" i="1"/>
  <c r="O70" i="1"/>
  <c r="O109" i="1"/>
  <c r="O121" i="1"/>
  <c r="O92" i="1"/>
  <c r="O71" i="1"/>
  <c r="O111" i="1"/>
  <c r="O93" i="1"/>
  <c r="O72" i="1"/>
  <c r="O101" i="1"/>
  <c r="O17" i="1"/>
  <c r="O27" i="1"/>
  <c r="O94" i="1"/>
  <c r="O95" i="1"/>
  <c r="O141" i="1"/>
  <c r="O46" i="1"/>
  <c r="O137" i="1"/>
  <c r="O112" i="1"/>
  <c r="O81" i="1"/>
  <c r="O138" i="1"/>
  <c r="O116" i="1"/>
  <c r="O73" i="1"/>
  <c r="O76" i="1"/>
  <c r="O7" i="1"/>
  <c r="O8" i="1"/>
  <c r="O28" i="1"/>
  <c r="O31" i="1"/>
  <c r="O127" i="1"/>
  <c r="O139" i="1"/>
  <c r="O74" i="1"/>
  <c r="O146" i="1"/>
  <c r="N143" i="1"/>
  <c r="N55" i="1"/>
  <c r="N2" i="1"/>
  <c r="N18" i="1"/>
  <c r="N118" i="1"/>
  <c r="N19" i="1"/>
  <c r="N9" i="1"/>
  <c r="N82" i="1"/>
  <c r="N133" i="1"/>
  <c r="N3" i="1"/>
  <c r="N147" i="1"/>
  <c r="N50" i="1"/>
  <c r="N77" i="1"/>
  <c r="N144" i="1"/>
  <c r="N128" i="1"/>
  <c r="N20" i="1"/>
  <c r="N15" i="1"/>
  <c r="N34" i="1"/>
  <c r="N56" i="1"/>
  <c r="N103" i="1"/>
  <c r="N49" i="1"/>
  <c r="N148" i="1"/>
  <c r="N4" i="1"/>
  <c r="N88" i="1"/>
  <c r="N113" i="1"/>
  <c r="N129" i="1"/>
  <c r="N57" i="1"/>
  <c r="N102" i="1"/>
  <c r="N89" i="1"/>
  <c r="N30" i="1"/>
  <c r="N119" i="1"/>
  <c r="N10" i="1"/>
  <c r="N149" i="1"/>
  <c r="N58" i="1"/>
  <c r="N83" i="1"/>
  <c r="N104" i="1"/>
  <c r="N159" i="1"/>
  <c r="N36" i="1"/>
  <c r="N85" i="1"/>
  <c r="N39" i="1"/>
  <c r="N23" i="1"/>
  <c r="N37" i="1"/>
  <c r="N24" i="1"/>
  <c r="N150" i="1"/>
  <c r="N114" i="1"/>
  <c r="N32" i="1"/>
  <c r="N131" i="1"/>
  <c r="N132" i="1"/>
  <c r="N151" i="1"/>
  <c r="N110" i="1"/>
  <c r="N152" i="1"/>
  <c r="N11" i="1"/>
  <c r="N105" i="1"/>
  <c r="N90" i="1"/>
  <c r="N99" i="1"/>
  <c r="N60" i="1"/>
  <c r="N40" i="1"/>
  <c r="N41" i="1"/>
  <c r="N61" i="1"/>
  <c r="N135" i="1"/>
  <c r="N62" i="1"/>
  <c r="N63" i="1"/>
  <c r="N123" i="1"/>
  <c r="N125" i="1"/>
  <c r="N142" i="1"/>
  <c r="N106" i="1"/>
  <c r="N5" i="1"/>
  <c r="N53" i="1"/>
  <c r="N54" i="1"/>
  <c r="N75" i="1"/>
  <c r="N64" i="1"/>
  <c r="N153" i="1"/>
  <c r="N107" i="1"/>
  <c r="N42" i="1"/>
  <c r="N6" i="1"/>
  <c r="N154" i="1"/>
  <c r="N43" i="1"/>
  <c r="N48" i="1"/>
  <c r="N100" i="1"/>
  <c r="N120" i="1"/>
  <c r="N136" i="1"/>
  <c r="N140" i="1"/>
  <c r="N145" i="1"/>
  <c r="N96" i="1"/>
  <c r="N65" i="1"/>
  <c r="N12" i="1"/>
  <c r="N13" i="1"/>
  <c r="N44" i="1"/>
  <c r="N155" i="1"/>
  <c r="N134" i="1"/>
  <c r="N115" i="1"/>
  <c r="N156" i="1"/>
  <c r="N84" i="1"/>
  <c r="N108" i="1"/>
  <c r="N51" i="1"/>
  <c r="N68" i="1"/>
  <c r="N14" i="1"/>
  <c r="N52" i="1"/>
  <c r="N45" i="1"/>
  <c r="N69" i="1"/>
  <c r="N38" i="1"/>
  <c r="N157" i="1"/>
  <c r="N91" i="1"/>
  <c r="N87" i="1"/>
  <c r="N124" i="1"/>
  <c r="N117" i="1"/>
  <c r="N158" i="1"/>
  <c r="N98" i="1"/>
  <c r="N70" i="1"/>
  <c r="N109" i="1"/>
  <c r="N121" i="1"/>
  <c r="N111" i="1"/>
  <c r="N72" i="1"/>
  <c r="N101" i="1"/>
  <c r="N17" i="1"/>
  <c r="N27" i="1"/>
  <c r="N94" i="1"/>
  <c r="N95" i="1"/>
  <c r="N141" i="1"/>
  <c r="N46" i="1"/>
  <c r="N122" i="1"/>
  <c r="N112" i="1"/>
  <c r="N81" i="1"/>
  <c r="N138" i="1"/>
  <c r="N116" i="1"/>
  <c r="N73" i="1"/>
  <c r="N47" i="1"/>
  <c r="N7" i="1"/>
  <c r="N8" i="1"/>
  <c r="N31" i="1"/>
  <c r="N127" i="1"/>
  <c r="N29" i="1"/>
  <c r="N139" i="1"/>
  <c r="N146" i="1"/>
  <c r="M143" i="1"/>
  <c r="M55" i="1"/>
  <c r="M2" i="1"/>
  <c r="M18" i="1"/>
  <c r="M19" i="1"/>
  <c r="M9" i="1"/>
  <c r="M82" i="1"/>
  <c r="M133" i="1"/>
  <c r="M3" i="1"/>
  <c r="M147" i="1"/>
  <c r="M50" i="1"/>
  <c r="M77" i="1"/>
  <c r="M144" i="1"/>
  <c r="M128" i="1"/>
  <c r="M20" i="1"/>
  <c r="M15" i="1"/>
  <c r="M34" i="1"/>
  <c r="M56" i="1"/>
  <c r="M103" i="1"/>
  <c r="M49" i="1"/>
  <c r="M148" i="1"/>
  <c r="M4" i="1"/>
  <c r="M88" i="1"/>
  <c r="M113" i="1"/>
  <c r="M57" i="1"/>
  <c r="M78" i="1"/>
  <c r="M102" i="1"/>
  <c r="M35" i="1"/>
  <c r="M89" i="1"/>
  <c r="M30" i="1"/>
  <c r="M10" i="1"/>
  <c r="M149" i="1"/>
  <c r="M58" i="1"/>
  <c r="M83" i="1"/>
  <c r="M104" i="1"/>
  <c r="M159" i="1"/>
  <c r="M36" i="1"/>
  <c r="M85" i="1"/>
  <c r="M130" i="1"/>
  <c r="M39" i="1"/>
  <c r="M23" i="1"/>
  <c r="M37" i="1"/>
  <c r="M24" i="1"/>
  <c r="M150" i="1"/>
  <c r="M114" i="1"/>
  <c r="M32" i="1"/>
  <c r="M132" i="1"/>
  <c r="M151" i="1"/>
  <c r="M110" i="1"/>
  <c r="M152" i="1"/>
  <c r="M11" i="1"/>
  <c r="M59" i="1"/>
  <c r="M105" i="1"/>
  <c r="M99" i="1"/>
  <c r="M60" i="1"/>
  <c r="M40" i="1"/>
  <c r="M41" i="1"/>
  <c r="M61" i="1"/>
  <c r="M62" i="1"/>
  <c r="M63" i="1"/>
  <c r="M33" i="1"/>
  <c r="M125" i="1"/>
  <c r="M142" i="1"/>
  <c r="M106" i="1"/>
  <c r="M5" i="1"/>
  <c r="M53" i="1"/>
  <c r="M54" i="1"/>
  <c r="M75" i="1"/>
  <c r="M64" i="1"/>
  <c r="M153" i="1"/>
  <c r="M107" i="1"/>
  <c r="M42" i="1"/>
  <c r="M6" i="1"/>
  <c r="M86" i="1"/>
  <c r="M154" i="1"/>
  <c r="M43" i="1"/>
  <c r="M48" i="1"/>
  <c r="M100" i="1"/>
  <c r="M136" i="1"/>
  <c r="M79" i="1"/>
  <c r="M140" i="1"/>
  <c r="M145" i="1"/>
  <c r="M96" i="1"/>
  <c r="M65" i="1"/>
  <c r="M12" i="1"/>
  <c r="M13" i="1"/>
  <c r="M44" i="1"/>
  <c r="M66" i="1"/>
  <c r="M67" i="1"/>
  <c r="M155" i="1"/>
  <c r="M134" i="1"/>
  <c r="M115" i="1"/>
  <c r="M156" i="1"/>
  <c r="M84" i="1"/>
  <c r="M108" i="1"/>
  <c r="M51" i="1"/>
  <c r="M126" i="1"/>
  <c r="M68" i="1"/>
  <c r="M14" i="1"/>
  <c r="M52" i="1"/>
  <c r="M45" i="1"/>
  <c r="M69" i="1"/>
  <c r="M38" i="1"/>
  <c r="M157" i="1"/>
  <c r="M91" i="1"/>
  <c r="M87" i="1"/>
  <c r="M124" i="1"/>
  <c r="M117" i="1"/>
  <c r="M158" i="1"/>
  <c r="M25" i="1"/>
  <c r="M98" i="1"/>
  <c r="M70" i="1"/>
  <c r="M109" i="1"/>
  <c r="M26" i="1"/>
  <c r="M92" i="1"/>
  <c r="M111" i="1"/>
  <c r="M93" i="1"/>
  <c r="M72" i="1"/>
  <c r="M101" i="1"/>
  <c r="M17" i="1"/>
  <c r="M94" i="1"/>
  <c r="M95" i="1"/>
  <c r="M141" i="1"/>
  <c r="M80" i="1"/>
  <c r="M46" i="1"/>
  <c r="M137" i="1"/>
  <c r="M112" i="1"/>
  <c r="M138" i="1"/>
  <c r="M116" i="1"/>
  <c r="M73" i="1"/>
  <c r="M7" i="1"/>
  <c r="M28" i="1"/>
  <c r="M31" i="1"/>
  <c r="M127" i="1"/>
  <c r="M29" i="1"/>
  <c r="M74" i="1"/>
  <c r="M146" i="1"/>
  <c r="L143" i="1"/>
  <c r="L55" i="1"/>
  <c r="L2" i="1"/>
  <c r="L18" i="1"/>
  <c r="L118" i="1"/>
  <c r="L19" i="1"/>
  <c r="L9" i="1"/>
  <c r="L82" i="1"/>
  <c r="L133" i="1"/>
  <c r="L3" i="1"/>
  <c r="L147" i="1"/>
  <c r="L50" i="1"/>
  <c r="L77" i="1"/>
  <c r="L144" i="1"/>
  <c r="L128" i="1"/>
  <c r="L20" i="1"/>
  <c r="L21" i="1"/>
  <c r="L15" i="1"/>
  <c r="L34" i="1"/>
  <c r="L56" i="1"/>
  <c r="L103" i="1"/>
  <c r="L49" i="1"/>
  <c r="L148" i="1"/>
  <c r="L4" i="1"/>
  <c r="L88" i="1"/>
  <c r="L97" i="1"/>
  <c r="L22" i="1"/>
  <c r="L113" i="1"/>
  <c r="L129" i="1"/>
  <c r="L57" i="1"/>
  <c r="L78" i="1"/>
  <c r="L102" i="1"/>
  <c r="L35" i="1"/>
  <c r="L89" i="1"/>
  <c r="L30" i="1"/>
  <c r="L119" i="1"/>
  <c r="L10" i="1"/>
  <c r="L149" i="1"/>
  <c r="L58" i="1"/>
  <c r="L83" i="1"/>
  <c r="L104" i="1"/>
  <c r="L159" i="1"/>
  <c r="L36" i="1"/>
  <c r="L85" i="1"/>
  <c r="L130" i="1"/>
  <c r="L39" i="1"/>
  <c r="L16" i="1"/>
  <c r="L23" i="1"/>
  <c r="L37" i="1"/>
  <c r="L24" i="1"/>
  <c r="L150" i="1"/>
  <c r="L114" i="1"/>
  <c r="L32" i="1"/>
  <c r="L131" i="1"/>
  <c r="L132" i="1"/>
  <c r="L151" i="1"/>
  <c r="L110" i="1"/>
  <c r="L152" i="1"/>
  <c r="L11" i="1"/>
  <c r="L59" i="1"/>
  <c r="L105" i="1"/>
  <c r="L90" i="1"/>
  <c r="L99" i="1"/>
  <c r="L60" i="1"/>
  <c r="L40" i="1"/>
  <c r="L41" i="1"/>
  <c r="L61" i="1"/>
  <c r="L135" i="1"/>
  <c r="L62" i="1"/>
  <c r="L63" i="1"/>
  <c r="L123" i="1"/>
  <c r="L33" i="1"/>
  <c r="L125" i="1"/>
  <c r="L142" i="1"/>
  <c r="L106" i="1"/>
  <c r="L5" i="1"/>
  <c r="L53" i="1"/>
  <c r="L54" i="1"/>
  <c r="L75" i="1"/>
  <c r="L64" i="1"/>
  <c r="L153" i="1"/>
  <c r="L107" i="1"/>
  <c r="L42" i="1"/>
  <c r="L6" i="1"/>
  <c r="L86" i="1"/>
  <c r="L154" i="1"/>
  <c r="L43" i="1"/>
  <c r="L48" i="1"/>
  <c r="L100" i="1"/>
  <c r="L120" i="1"/>
  <c r="L136" i="1"/>
  <c r="L79" i="1"/>
  <c r="L140" i="1"/>
  <c r="L145" i="1"/>
  <c r="L96" i="1"/>
  <c r="L65" i="1"/>
  <c r="L12" i="1"/>
  <c r="L13" i="1"/>
  <c r="L44" i="1"/>
  <c r="L66" i="1"/>
  <c r="L67" i="1"/>
  <c r="L155" i="1"/>
  <c r="L134" i="1"/>
  <c r="L115" i="1"/>
  <c r="L156" i="1"/>
  <c r="L84" i="1"/>
  <c r="L108" i="1"/>
  <c r="L51" i="1"/>
  <c r="L126" i="1"/>
  <c r="L68" i="1"/>
  <c r="L14" i="1"/>
  <c r="L52" i="1"/>
  <c r="L45" i="1"/>
  <c r="L69" i="1"/>
  <c r="L38" i="1"/>
  <c r="L157" i="1"/>
  <c r="L91" i="1"/>
  <c r="L87" i="1"/>
  <c r="L124" i="1"/>
  <c r="L117" i="1"/>
  <c r="L158" i="1"/>
  <c r="L25" i="1"/>
  <c r="L98" i="1"/>
  <c r="L70" i="1"/>
  <c r="L109" i="1"/>
  <c r="L121" i="1"/>
  <c r="L26" i="1"/>
  <c r="L92" i="1"/>
  <c r="L71" i="1"/>
  <c r="L111" i="1"/>
  <c r="L93" i="1"/>
  <c r="L72" i="1"/>
  <c r="L101" i="1"/>
  <c r="L17" i="1"/>
  <c r="L27" i="1"/>
  <c r="L94" i="1"/>
  <c r="L95" i="1"/>
  <c r="L141" i="1"/>
  <c r="L80" i="1"/>
  <c r="L46" i="1"/>
  <c r="L137" i="1"/>
  <c r="L122" i="1"/>
  <c r="L112" i="1"/>
  <c r="L81" i="1"/>
  <c r="L138" i="1"/>
  <c r="L116" i="1"/>
  <c r="L73" i="1"/>
  <c r="L47" i="1"/>
  <c r="L76" i="1"/>
  <c r="L7" i="1"/>
  <c r="L8" i="1"/>
  <c r="L28" i="1"/>
  <c r="L31" i="1"/>
  <c r="L127" i="1"/>
  <c r="L29" i="1"/>
  <c r="L139" i="1"/>
  <c r="L74" i="1"/>
  <c r="L146" i="1"/>
  <c r="P74" i="1"/>
  <c r="P143" i="1"/>
  <c r="P55" i="1"/>
  <c r="P2" i="1"/>
  <c r="P18" i="1"/>
  <c r="P118" i="1"/>
  <c r="P19" i="1"/>
  <c r="P9" i="1"/>
  <c r="P82" i="1"/>
  <c r="P133" i="1"/>
  <c r="P3" i="1"/>
  <c r="P147" i="1"/>
  <c r="P50" i="1"/>
  <c r="P77" i="1"/>
  <c r="P144" i="1"/>
  <c r="P128" i="1"/>
  <c r="P20" i="1"/>
  <c r="P21" i="1"/>
  <c r="P15" i="1"/>
  <c r="P34" i="1"/>
  <c r="P56" i="1"/>
  <c r="P103" i="1"/>
  <c r="P49" i="1"/>
  <c r="P148" i="1"/>
  <c r="P4" i="1"/>
  <c r="P88" i="1"/>
  <c r="P97" i="1"/>
  <c r="P22" i="1"/>
  <c r="P113" i="1"/>
  <c r="P129" i="1"/>
  <c r="P57" i="1"/>
  <c r="P78" i="1"/>
  <c r="P102" i="1"/>
  <c r="P35" i="1"/>
  <c r="P89" i="1"/>
  <c r="P30" i="1"/>
  <c r="P119" i="1"/>
  <c r="P10" i="1"/>
  <c r="P149" i="1"/>
  <c r="P83" i="1"/>
  <c r="P104" i="1"/>
  <c r="P159" i="1"/>
  <c r="P36" i="1"/>
  <c r="P85" i="1"/>
  <c r="P130" i="1"/>
  <c r="P39" i="1"/>
  <c r="P16" i="1"/>
  <c r="P23" i="1"/>
  <c r="P37" i="1"/>
  <c r="P24" i="1"/>
  <c r="P150" i="1"/>
  <c r="P114" i="1"/>
  <c r="P32" i="1"/>
  <c r="P131" i="1"/>
  <c r="P132" i="1"/>
  <c r="P151" i="1"/>
  <c r="P110" i="1"/>
  <c r="P152" i="1"/>
  <c r="P11" i="1"/>
  <c r="P105" i="1"/>
  <c r="P90" i="1"/>
  <c r="P99" i="1"/>
  <c r="P60" i="1"/>
  <c r="P40" i="1"/>
  <c r="P41" i="1"/>
  <c r="P61" i="1"/>
  <c r="P135" i="1"/>
  <c r="P62" i="1"/>
  <c r="P63" i="1"/>
  <c r="P123" i="1"/>
  <c r="P33" i="1"/>
  <c r="P125" i="1"/>
  <c r="P142" i="1"/>
  <c r="P106" i="1"/>
  <c r="P5" i="1"/>
  <c r="P53" i="1"/>
  <c r="P54" i="1"/>
  <c r="P75" i="1"/>
  <c r="P64" i="1"/>
  <c r="P153" i="1"/>
  <c r="P107" i="1"/>
  <c r="P42" i="1"/>
  <c r="P6" i="1"/>
  <c r="P86" i="1"/>
  <c r="P154" i="1"/>
  <c r="P43" i="1"/>
  <c r="P48" i="1"/>
  <c r="P100" i="1"/>
  <c r="P120" i="1"/>
  <c r="P136" i="1"/>
  <c r="P79" i="1"/>
  <c r="P140" i="1"/>
  <c r="P145" i="1"/>
  <c r="P96" i="1"/>
  <c r="P65" i="1"/>
  <c r="P12" i="1"/>
  <c r="P13" i="1"/>
  <c r="P44" i="1"/>
  <c r="P66" i="1"/>
  <c r="P155" i="1"/>
  <c r="P134" i="1"/>
  <c r="P156" i="1"/>
  <c r="P84" i="1"/>
  <c r="P108" i="1"/>
  <c r="P51" i="1"/>
  <c r="P68" i="1"/>
  <c r="P14" i="1"/>
  <c r="P52" i="1"/>
  <c r="P45" i="1"/>
  <c r="P69" i="1"/>
  <c r="P38" i="1"/>
  <c r="P157" i="1"/>
  <c r="P91" i="1"/>
  <c r="P87" i="1"/>
  <c r="P124" i="1"/>
  <c r="P117" i="1"/>
  <c r="P158" i="1"/>
  <c r="P25" i="1"/>
  <c r="P98" i="1"/>
  <c r="P109" i="1"/>
  <c r="P121" i="1"/>
  <c r="P26" i="1"/>
  <c r="P92" i="1"/>
  <c r="P111" i="1"/>
  <c r="P93" i="1"/>
  <c r="P101" i="1"/>
  <c r="P17" i="1"/>
  <c r="P27" i="1"/>
  <c r="P94" i="1"/>
  <c r="P95" i="1"/>
  <c r="P141" i="1"/>
  <c r="P80" i="1"/>
  <c r="P46" i="1"/>
  <c r="P137" i="1"/>
  <c r="P122" i="1"/>
  <c r="P112" i="1"/>
  <c r="P81" i="1"/>
  <c r="P138" i="1"/>
  <c r="P116" i="1"/>
  <c r="P73" i="1"/>
  <c r="P47" i="1"/>
  <c r="P76" i="1"/>
  <c r="P7" i="1"/>
  <c r="P28" i="1"/>
  <c r="P31" i="1"/>
  <c r="P127" i="1"/>
  <c r="P29" i="1"/>
  <c r="P146" i="1"/>
  <c r="H44" i="1"/>
  <c r="G44" i="1"/>
  <c r="G143" i="1" l="1"/>
  <c r="G55" i="1"/>
  <c r="G2" i="1"/>
  <c r="G18" i="1"/>
  <c r="G118" i="1"/>
  <c r="G19" i="1"/>
  <c r="G9" i="1"/>
  <c r="G82" i="1"/>
  <c r="G133" i="1"/>
  <c r="G3" i="1"/>
  <c r="G147" i="1"/>
  <c r="G50" i="1"/>
  <c r="G77" i="1"/>
  <c r="G144" i="1"/>
  <c r="G128" i="1"/>
  <c r="G20" i="1"/>
  <c r="G21" i="1"/>
  <c r="G15" i="1"/>
  <c r="G34" i="1"/>
  <c r="G56" i="1"/>
  <c r="G103" i="1"/>
  <c r="G49" i="1"/>
  <c r="G148" i="1"/>
  <c r="G4" i="1"/>
  <c r="G88" i="1"/>
  <c r="G97" i="1"/>
  <c r="G22" i="1"/>
  <c r="G113" i="1"/>
  <c r="G129" i="1"/>
  <c r="G57" i="1"/>
  <c r="G78" i="1"/>
  <c r="G102" i="1"/>
  <c r="G35" i="1"/>
  <c r="G89" i="1"/>
  <c r="G30" i="1"/>
  <c r="G119" i="1"/>
  <c r="G10" i="1"/>
  <c r="G149" i="1"/>
  <c r="G58" i="1"/>
  <c r="G83" i="1"/>
  <c r="G104" i="1"/>
  <c r="G159" i="1"/>
  <c r="G36" i="1"/>
  <c r="G85" i="1"/>
  <c r="G130" i="1"/>
  <c r="G39" i="1"/>
  <c r="G16" i="1"/>
  <c r="G23" i="1"/>
  <c r="G37" i="1"/>
  <c r="G24" i="1"/>
  <c r="G150" i="1"/>
  <c r="G114" i="1"/>
  <c r="G32" i="1"/>
  <c r="G131" i="1"/>
  <c r="G132" i="1"/>
  <c r="G151" i="1"/>
  <c r="G110" i="1"/>
  <c r="G152" i="1"/>
  <c r="G11" i="1"/>
  <c r="G59" i="1"/>
  <c r="G105" i="1"/>
  <c r="G90" i="1"/>
  <c r="G99" i="1"/>
  <c r="G60" i="1"/>
  <c r="G40" i="1"/>
  <c r="G41" i="1"/>
  <c r="G61" i="1"/>
  <c r="G135" i="1"/>
  <c r="G62" i="1"/>
  <c r="G63" i="1"/>
  <c r="G123" i="1"/>
  <c r="G33" i="1"/>
  <c r="G125" i="1"/>
  <c r="G142" i="1"/>
  <c r="G106" i="1"/>
  <c r="G5" i="1"/>
  <c r="G53" i="1"/>
  <c r="G54" i="1"/>
  <c r="G75" i="1"/>
  <c r="G64" i="1"/>
  <c r="G153" i="1"/>
  <c r="G107" i="1"/>
  <c r="G42" i="1"/>
  <c r="G6" i="1"/>
  <c r="G86" i="1"/>
  <c r="G154" i="1"/>
  <c r="G43" i="1"/>
  <c r="G48" i="1"/>
  <c r="G100" i="1"/>
  <c r="G120" i="1"/>
  <c r="G136" i="1"/>
  <c r="G79" i="1"/>
  <c r="G140" i="1"/>
  <c r="G145" i="1"/>
  <c r="G96" i="1"/>
  <c r="G65" i="1"/>
  <c r="G12" i="1"/>
  <c r="G13" i="1"/>
  <c r="G66" i="1"/>
  <c r="G67" i="1"/>
  <c r="G155" i="1"/>
  <c r="G134" i="1"/>
  <c r="G115" i="1"/>
  <c r="G156" i="1"/>
  <c r="G84" i="1"/>
  <c r="G108" i="1"/>
  <c r="G51" i="1"/>
  <c r="G126" i="1"/>
  <c r="G68" i="1"/>
  <c r="G14" i="1"/>
  <c r="G52" i="1"/>
  <c r="G45" i="1"/>
  <c r="G69" i="1"/>
  <c r="G38" i="1"/>
  <c r="G157" i="1"/>
  <c r="G91" i="1"/>
  <c r="G87" i="1"/>
  <c r="G124" i="1"/>
  <c r="G117" i="1"/>
  <c r="G158" i="1"/>
  <c r="G25" i="1"/>
  <c r="G98" i="1"/>
  <c r="G70" i="1"/>
  <c r="G109" i="1"/>
  <c r="G121" i="1"/>
  <c r="G26" i="1"/>
  <c r="G92" i="1"/>
  <c r="G71" i="1"/>
  <c r="G111" i="1"/>
  <c r="G93" i="1"/>
  <c r="G72" i="1"/>
  <c r="G101" i="1"/>
  <c r="G17" i="1"/>
  <c r="G27" i="1"/>
  <c r="G94" i="1"/>
  <c r="G95" i="1"/>
  <c r="G141" i="1"/>
  <c r="G80" i="1"/>
  <c r="G46" i="1"/>
  <c r="G137" i="1"/>
  <c r="G122" i="1"/>
  <c r="G112" i="1"/>
  <c r="G81" i="1"/>
  <c r="G138" i="1"/>
  <c r="G116" i="1"/>
  <c r="G73" i="1"/>
  <c r="G47" i="1"/>
  <c r="G76" i="1"/>
  <c r="G7" i="1"/>
  <c r="G8" i="1"/>
  <c r="G28" i="1"/>
  <c r="G31" i="1"/>
  <c r="G127" i="1"/>
  <c r="G29" i="1"/>
  <c r="G139" i="1"/>
  <c r="G74" i="1"/>
  <c r="G146" i="1"/>
  <c r="H143" i="1" l="1"/>
  <c r="H55" i="1"/>
  <c r="H2" i="1"/>
  <c r="H18" i="1"/>
  <c r="H118" i="1"/>
  <c r="H19" i="1"/>
  <c r="H9" i="1"/>
  <c r="H82" i="1"/>
  <c r="H133" i="1"/>
  <c r="H3" i="1"/>
  <c r="H147" i="1"/>
  <c r="H50" i="1"/>
  <c r="H77" i="1"/>
  <c r="H144" i="1"/>
  <c r="H128" i="1"/>
  <c r="H20" i="1"/>
  <c r="H21" i="1"/>
  <c r="H15" i="1"/>
  <c r="H34" i="1"/>
  <c r="H56" i="1"/>
  <c r="H103" i="1"/>
  <c r="H49" i="1"/>
  <c r="H148" i="1"/>
  <c r="H4" i="1"/>
  <c r="H88" i="1"/>
  <c r="H97" i="1"/>
  <c r="H22" i="1"/>
  <c r="H113" i="1"/>
  <c r="H129" i="1"/>
  <c r="H57" i="1"/>
  <c r="H78" i="1"/>
  <c r="H102" i="1"/>
  <c r="H35" i="1"/>
  <c r="H89" i="1"/>
  <c r="H30" i="1"/>
  <c r="H119" i="1"/>
  <c r="H10" i="1"/>
  <c r="H149" i="1"/>
  <c r="H58" i="1"/>
  <c r="H83" i="1"/>
  <c r="H104" i="1"/>
  <c r="H159" i="1"/>
  <c r="H36" i="1"/>
  <c r="H85" i="1"/>
  <c r="H130" i="1"/>
  <c r="H39" i="1"/>
  <c r="H16" i="1"/>
  <c r="H23" i="1"/>
  <c r="H37" i="1"/>
  <c r="H24" i="1"/>
  <c r="H150" i="1"/>
  <c r="H114" i="1"/>
  <c r="H32" i="1"/>
  <c r="H131" i="1"/>
  <c r="H132" i="1"/>
  <c r="H151" i="1"/>
  <c r="H110" i="1"/>
  <c r="H152" i="1"/>
  <c r="H11" i="1"/>
  <c r="H59" i="1"/>
  <c r="H105" i="1"/>
  <c r="H90" i="1"/>
  <c r="H99" i="1"/>
  <c r="H60" i="1"/>
  <c r="H40" i="1"/>
  <c r="H41" i="1"/>
  <c r="H61" i="1"/>
  <c r="H135" i="1"/>
  <c r="H62" i="1"/>
  <c r="H63" i="1"/>
  <c r="H123" i="1"/>
  <c r="H33" i="1"/>
  <c r="H125" i="1"/>
  <c r="H142" i="1"/>
  <c r="H106" i="1"/>
  <c r="H5" i="1"/>
  <c r="H53" i="1"/>
  <c r="H54" i="1"/>
  <c r="H75" i="1"/>
  <c r="H64" i="1"/>
  <c r="H153" i="1"/>
  <c r="H107" i="1"/>
  <c r="H42" i="1"/>
  <c r="H6" i="1"/>
  <c r="H86" i="1"/>
  <c r="H154" i="1"/>
  <c r="H43" i="1"/>
  <c r="H48" i="1"/>
  <c r="H100" i="1"/>
  <c r="H120" i="1"/>
  <c r="H136" i="1"/>
  <c r="H79" i="1"/>
  <c r="H140" i="1"/>
  <c r="H145" i="1"/>
  <c r="H96" i="1"/>
  <c r="H65" i="1"/>
  <c r="H12" i="1"/>
  <c r="H13" i="1"/>
  <c r="H66" i="1"/>
  <c r="H67" i="1"/>
  <c r="H155" i="1"/>
  <c r="H134" i="1"/>
  <c r="H115" i="1"/>
  <c r="H156" i="1"/>
  <c r="H84" i="1"/>
  <c r="H108" i="1"/>
  <c r="H51" i="1"/>
  <c r="H126" i="1"/>
  <c r="H68" i="1"/>
  <c r="H14" i="1"/>
  <c r="H52" i="1"/>
  <c r="H45" i="1"/>
  <c r="H69" i="1"/>
  <c r="H38" i="1"/>
  <c r="H157" i="1"/>
  <c r="H91" i="1"/>
  <c r="H87" i="1"/>
  <c r="H124" i="1"/>
  <c r="H117" i="1"/>
  <c r="H158" i="1"/>
  <c r="H25" i="1"/>
  <c r="H98" i="1"/>
  <c r="H70" i="1"/>
  <c r="H109" i="1"/>
  <c r="H121" i="1"/>
  <c r="H26" i="1"/>
  <c r="H92" i="1"/>
  <c r="H71" i="1"/>
  <c r="H111" i="1"/>
  <c r="H93" i="1"/>
  <c r="H72" i="1"/>
  <c r="H101" i="1"/>
  <c r="H17" i="1"/>
  <c r="H27" i="1"/>
  <c r="H94" i="1"/>
  <c r="H95" i="1"/>
  <c r="H141" i="1"/>
  <c r="H80" i="1"/>
  <c r="H46" i="1"/>
  <c r="H137" i="1"/>
  <c r="H122" i="1"/>
  <c r="H112" i="1"/>
  <c r="H81" i="1"/>
  <c r="H138" i="1"/>
  <c r="H116" i="1"/>
  <c r="H73" i="1"/>
  <c r="H47" i="1"/>
  <c r="H76" i="1"/>
  <c r="H7" i="1"/>
  <c r="H8" i="1"/>
  <c r="H28" i="1"/>
  <c r="H31" i="1"/>
  <c r="H127" i="1"/>
  <c r="H29" i="1"/>
  <c r="H139" i="1"/>
  <c r="H74" i="1"/>
  <c r="H14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tc={7D5F6AC1-2D7F-40CF-ABFB-B958B35E415C}</author>
    <author>tc={EAC321E9-31F5-4FDE-8259-E2A990958687}</author>
    <author>tc={69439B2A-C526-4C4A-BD91-868FEA91C885}</author>
    <author>tc={4C618FC5-1841-4C76-B12F-E1F2025B55E5}</author>
    <author>tc={771A39A1-0374-4B36-9BC4-0C3A7C187047}</author>
  </authors>
  <commentList>
    <comment ref="I1" authorId="0" shapeId="0" xr:uid="{7D5F6AC1-2D7F-40CF-ABFB-B958B35E415C}">
      <text>
        <t>[Threaded comment]
Your version of Excel allows you to read this threaded comment; however, any edits to it will get removed if the file is opened in a newer version of Excel. Learn more: https://go.microsoft.com/fwlink/?linkid=870924
Comment:
    Central tendency used was the median of all NDCs</t>
      </text>
    </comment>
    <comment ref="AB1" authorId="1" shapeId="0" xr:uid="{EAC321E9-31F5-4FDE-8259-E2A990958687}">
      <text>
        <t>[Threaded comment]
Your version of Excel allows you to read this threaded comment; however, any edits to it will get removed if the file is opened in a newer version of Excel. Learn more: https://go.microsoft.com/fwlink/?linkid=870924
Comment:
    Added column from last review.</t>
      </text>
    </comment>
    <comment ref="AC1" authorId="2" shapeId="0" xr:uid="{69439B2A-C526-4C4A-BD91-868FEA91C885}">
      <text>
        <t>[Threaded comment]
Your version of Excel allows you to read this threaded comment; however, any edits to it will get removed if the file is opened in a newer version of Excel. Learn more: https://go.microsoft.com/fwlink/?linkid=870924
Comment:
    Added column from last review.</t>
      </text>
    </comment>
    <comment ref="AH1" authorId="3" shapeId="0" xr:uid="{4C618FC5-1841-4C76-B12F-E1F2025B55E5}">
      <text>
        <t>[Threaded comment]
Your version of Excel allows you to read this threaded comment; however, any edits to it will get removed if the file is opened in a newer version of Excel. Learn more: https://go.microsoft.com/fwlink/?linkid=870924
Comment:
    Added column from last review.</t>
      </text>
    </comment>
    <comment ref="AI1" authorId="4" shapeId="0" xr:uid="{771A39A1-0374-4B36-9BC4-0C3A7C187047}">
      <text>
        <t>[Threaded comment]
Your version of Excel allows you to read this threaded comment; however, any edits to it will get removed if the file is opened in a newer version of Excel. Learn more: https://go.microsoft.com/fwlink/?linkid=870924
Comment:
    Added column from last review.</t>
      </text>
    </comment>
  </commentList>
</comments>
</file>

<file path=xl/sharedStrings.xml><?xml version="1.0" encoding="utf-8"?>
<sst xmlns="http://schemas.openxmlformats.org/spreadsheetml/2006/main" count="2741" uniqueCount="502">
  <si>
    <t>Therapy class</t>
  </si>
  <si>
    <t>Proprietary name(s)</t>
  </si>
  <si>
    <t>Non-proprietary name</t>
  </si>
  <si>
    <t>Number of presciptions</t>
  </si>
  <si>
    <t>Number of enrollees</t>
  </si>
  <si>
    <t>MP</t>
  </si>
  <si>
    <t>MC</t>
  </si>
  <si>
    <t>GI</t>
  </si>
  <si>
    <t>ME</t>
  </si>
  <si>
    <t>List type</t>
  </si>
  <si>
    <t>Total lists</t>
  </si>
  <si>
    <t>MP rank</t>
  </si>
  <si>
    <t>MC rank</t>
  </si>
  <si>
    <t>GI rank</t>
  </si>
  <si>
    <t>ME rank</t>
  </si>
  <si>
    <t>Has orphan designation(s) per FDA</t>
  </si>
  <si>
    <t>Number of carriers</t>
  </si>
  <si>
    <t>Percent of carriers</t>
  </si>
  <si>
    <t>Brand or generic</t>
  </si>
  <si>
    <t>Drug has a therapeutic equivalent or biosimilar</t>
  </si>
  <si>
    <t>First FDA approval date</t>
  </si>
  <si>
    <t>Drug approved through an expedited pathway</t>
  </si>
  <si>
    <t>Patent expiration date within 18 months</t>
  </si>
  <si>
    <t>Exclusivity expiration date within 18 months</t>
  </si>
  <si>
    <t>Drug also on the CCO list</t>
  </si>
  <si>
    <t>Estradiol</t>
  </si>
  <si>
    <t>No</t>
  </si>
  <si>
    <t>Generic</t>
  </si>
  <si>
    <t>Yes</t>
  </si>
  <si>
    <t>Jardiance</t>
  </si>
  <si>
    <t>Empagliflozin</t>
  </si>
  <si>
    <t>Brand</t>
  </si>
  <si>
    <t>Eliquis</t>
  </si>
  <si>
    <t>Apixaban</t>
  </si>
  <si>
    <t>Vyvanse</t>
  </si>
  <si>
    <t>lisdexamfetamine</t>
  </si>
  <si>
    <t>Keytruda</t>
  </si>
  <si>
    <t xml:space="preserve">PEMBROLIZUMAB </t>
  </si>
  <si>
    <t>Dupixent</t>
  </si>
  <si>
    <t>dupilumab</t>
  </si>
  <si>
    <t>Epinephrine</t>
  </si>
  <si>
    <t>Biktarvy</t>
  </si>
  <si>
    <t>Stelara</t>
  </si>
  <si>
    <t>ustekinumab</t>
  </si>
  <si>
    <t>ATORVASTATIN CALCIUM</t>
  </si>
  <si>
    <t>Skyrizi</t>
  </si>
  <si>
    <t>Progesterone</t>
  </si>
  <si>
    <t>Xarelto</t>
  </si>
  <si>
    <t>Rivaroxaban</t>
  </si>
  <si>
    <t>Entresto</t>
  </si>
  <si>
    <t>Sacubitril/Valsartan</t>
  </si>
  <si>
    <t>Ocrevus</t>
  </si>
  <si>
    <t>Ocrelizumab</t>
  </si>
  <si>
    <t>Trulicity</t>
  </si>
  <si>
    <t>Dulaglutide</t>
  </si>
  <si>
    <t>Verzenio</t>
  </si>
  <si>
    <t>Abemzciclib</t>
  </si>
  <si>
    <t>Farxiga</t>
  </si>
  <si>
    <t>DAPAGLIFLOZIN</t>
  </si>
  <si>
    <t>Trikafta</t>
  </si>
  <si>
    <t>ELEXACAFTOR/TEXACAFTOR/IVACAFTOR</t>
  </si>
  <si>
    <t>LOSARTAN POTASSIUM</t>
  </si>
  <si>
    <t>Mesalamine</t>
  </si>
  <si>
    <t>Enbrel</t>
  </si>
  <si>
    <t>Etanercept</t>
  </si>
  <si>
    <t>Tremfya</t>
  </si>
  <si>
    <t>guselkumab</t>
  </si>
  <si>
    <t>Drug has therapeutic alternatives?</t>
  </si>
  <si>
    <t>How Many TA's?</t>
  </si>
  <si>
    <t>Shingrix</t>
  </si>
  <si>
    <t>Lisinopril</t>
  </si>
  <si>
    <t>Gardasil 9</t>
  </si>
  <si>
    <t>Comirnaty</t>
  </si>
  <si>
    <t>Humira</t>
  </si>
  <si>
    <t>Arexvy</t>
  </si>
  <si>
    <t>Testosterone Cypionate</t>
  </si>
  <si>
    <t>Levothyroxine Sodium</t>
  </si>
  <si>
    <t>Amphetamine/Dextroamphetamine</t>
  </si>
  <si>
    <t>Inflectra</t>
  </si>
  <si>
    <t>Rinvoq</t>
  </si>
  <si>
    <t>Sodium Chloride</t>
  </si>
  <si>
    <t>Varenicline Tartrate</t>
  </si>
  <si>
    <t>Cosentyx</t>
  </si>
  <si>
    <t>Opdivo</t>
  </si>
  <si>
    <t>Rybelsus</t>
  </si>
  <si>
    <t>Menquadfi</t>
  </si>
  <si>
    <t>Rosuvastatin</t>
  </si>
  <si>
    <t>Abrysvo</t>
  </si>
  <si>
    <t>Methylphenidate</t>
  </si>
  <si>
    <t>Gabapentin</t>
  </si>
  <si>
    <t>Fluzone Quadrivalent</t>
  </si>
  <si>
    <t>Dotti</t>
  </si>
  <si>
    <t>Mounjaro</t>
  </si>
  <si>
    <t>Perjeta</t>
  </si>
  <si>
    <t>Tagrisso</t>
  </si>
  <si>
    <t>Eylea</t>
  </si>
  <si>
    <t>Creon</t>
  </si>
  <si>
    <t>Concerta</t>
  </si>
  <si>
    <t>Lenalidomide</t>
  </si>
  <si>
    <t>Odefsey</t>
  </si>
  <si>
    <t>Metformin Hydrochloride</t>
  </si>
  <si>
    <t>Symbicort</t>
  </si>
  <si>
    <t>Lamotrigine</t>
  </si>
  <si>
    <t xml:space="preserve">Prevnar </t>
  </si>
  <si>
    <t>Ibrance</t>
  </si>
  <si>
    <t>Botox</t>
  </si>
  <si>
    <t>Adacel</t>
  </si>
  <si>
    <t>Escitalopram Oxalate</t>
  </si>
  <si>
    <t>Vraylar</t>
  </si>
  <si>
    <t>Venofer</t>
  </si>
  <si>
    <t>Tacrolimus</t>
  </si>
  <si>
    <t>Ultomiris</t>
  </si>
  <si>
    <t>Slynd</t>
  </si>
  <si>
    <t>Lactated ringers</t>
  </si>
  <si>
    <t>Emgality</t>
  </si>
  <si>
    <t>Linzess</t>
  </si>
  <si>
    <t>VARICELLA-ZOSTER GE/AS01B/PF</t>
  </si>
  <si>
    <t>Lisinopril/ Lisinopril &amp; Hydrochlorothiazide</t>
  </si>
  <si>
    <t>Lisdexamfetamine/ Lisdexamfetamine dimesylate/ Lisdexamfetamine dimesyla</t>
  </si>
  <si>
    <t>Respiratory Syncytial Virus Vaccine</t>
  </si>
  <si>
    <t>Levothyroxine/ Levothyroxine Sodium</t>
  </si>
  <si>
    <t>Testosterone/ Testosterone Cypionate/ Depo-testosterone</t>
  </si>
  <si>
    <t>Dextroamphetamine/ Dextroamphetamine/Amphetamine/ Destroamphatamine Sulfate/ Destroamphetamin Amphet-ER</t>
  </si>
  <si>
    <t>Infliximab</t>
  </si>
  <si>
    <t>Updacitinib</t>
  </si>
  <si>
    <t>Nivolumab</t>
  </si>
  <si>
    <t>Semaglutide</t>
  </si>
  <si>
    <t>Meningococcal (A,C,Y&amp;W-135) Polysacch Tetanus Conj Vaccine</t>
  </si>
  <si>
    <t>Rosuvastatin/ Rosuvastatin Calcium</t>
  </si>
  <si>
    <t>Methylphenidate/ Methylphenidate Hydrochloride/ Methylphenidate Hydrochloride ER/ Methylphenidate HCL/ Methylphenidate ER LA/ Methylphenidate ER CD</t>
  </si>
  <si>
    <t>Fluzone/ Fluzone Quadravalent/ Fluzone Quadravalent 2023/ Fluzone Quadravalent 2023-2024/ Fluzone High-Dose/ Fluzone Quad</t>
  </si>
  <si>
    <t>Albuterol/ Albuterol Sulfate/ Albuterol Sulfate HFA</t>
  </si>
  <si>
    <t>Tirzepatide</t>
  </si>
  <si>
    <t>Pertuzumab</t>
  </si>
  <si>
    <t>Osimertinib/Osimertinib Mesylate</t>
  </si>
  <si>
    <t>Aflibercept</t>
  </si>
  <si>
    <t>Pancrelipase/Lipase/Protease/Amylase</t>
  </si>
  <si>
    <t>Emtricitabine/Rilpivirine/Tenofovir Alafenamide</t>
  </si>
  <si>
    <t>Budesonide and formoterol fumarate dihydrate</t>
  </si>
  <si>
    <t>Pneumococcal Vaccine</t>
  </si>
  <si>
    <t>Palbociclib</t>
  </si>
  <si>
    <t>Onabotulinumtoxina/Botulinum Toxin</t>
  </si>
  <si>
    <t>Adacel/ Adacel TDAP</t>
  </si>
  <si>
    <t>Escitalopram/ Escitalopram Oxalate</t>
  </si>
  <si>
    <t>Cariprazine/Cariprazine HCl</t>
  </si>
  <si>
    <t>Iron Sucrose</t>
  </si>
  <si>
    <t>Ravulizumab</t>
  </si>
  <si>
    <t>Drospirenone</t>
  </si>
  <si>
    <t>Descovy</t>
  </si>
  <si>
    <t>Emtricitabine-tenofovir alafenamide/ Emtricitabine-tenofov Alafenam/Emitricitabine-Tenofovir/Emtricitabine-Tenofovir Alafenamide Fumarate</t>
  </si>
  <si>
    <t>Cyclosporine/ Cyclosporine (Ophth)</t>
  </si>
  <si>
    <t>Lactated Ringers/ Ringers Lactate Infusion</t>
  </si>
  <si>
    <t>Galcanezumab</t>
  </si>
  <si>
    <t>Linaclotide</t>
  </si>
  <si>
    <t>bictegravir/emtricitabine/tenofovir alafenamide</t>
  </si>
  <si>
    <t>Atorvastatin/ Atorvastatin Calcium</t>
  </si>
  <si>
    <t>Losartan/ Losartan Potassium/ Losartan Potassium/Hydrochloride</t>
  </si>
  <si>
    <t>Varenicline/ Varenicline Tartrate/ Varenicline Starting Month</t>
  </si>
  <si>
    <t>Albuterol Sulfate</t>
  </si>
  <si>
    <t>WAC price change % 2023</t>
  </si>
  <si>
    <t xml:space="preserve">Advair </t>
  </si>
  <si>
    <t>Methylphenidate Hydrochloride</t>
  </si>
  <si>
    <t xml:space="preserve">No </t>
  </si>
  <si>
    <t>Cyclosporine</t>
  </si>
  <si>
    <t>Tysabri</t>
  </si>
  <si>
    <t>Xywav</t>
  </si>
  <si>
    <t>Omeprazole</t>
  </si>
  <si>
    <t>Sertraline HCl</t>
  </si>
  <si>
    <t>Sodium sulfate/potassium sulfate/magnesium sulfate</t>
  </si>
  <si>
    <t>Heplisav-B</t>
  </si>
  <si>
    <t>Ajovy</t>
  </si>
  <si>
    <t>Isotretinoin</t>
  </si>
  <si>
    <t>Boostrix</t>
  </si>
  <si>
    <t>Hemlibra</t>
  </si>
  <si>
    <t>Bupropion</t>
  </si>
  <si>
    <t>Darzalex Faspro</t>
  </si>
  <si>
    <t>Spikevax Covid-19 Vaccination/ 2023-2024</t>
  </si>
  <si>
    <t>Taltz</t>
  </si>
  <si>
    <t>Xolair</t>
  </si>
  <si>
    <t>Repatha</t>
  </si>
  <si>
    <t>Moderna Covid-19 Vaccine</t>
  </si>
  <si>
    <t>Cimzia</t>
  </si>
  <si>
    <t>Fulphila</t>
  </si>
  <si>
    <t>Ubrelvy</t>
  </si>
  <si>
    <t>Zirabev</t>
  </si>
  <si>
    <t>Wakix</t>
  </si>
  <si>
    <t>Renflexis</t>
  </si>
  <si>
    <t>Proquad</t>
  </si>
  <si>
    <t>Sprycel</t>
  </si>
  <si>
    <t>Wixela Inhub</t>
  </si>
  <si>
    <t>Januvia</t>
  </si>
  <si>
    <t>Flovent</t>
  </si>
  <si>
    <t>Gamunex-C</t>
  </si>
  <si>
    <t>Enhertu</t>
  </si>
  <si>
    <t>Mirena</t>
  </si>
  <si>
    <t>Valacyclovir Hydrochloride</t>
  </si>
  <si>
    <t>Spiriva</t>
  </si>
  <si>
    <t>Victoza</t>
  </si>
  <si>
    <t>Nurtec</t>
  </si>
  <si>
    <t>Omnipaque</t>
  </si>
  <si>
    <t>Scemblix</t>
  </si>
  <si>
    <t>Sumatriptan Succinate</t>
  </si>
  <si>
    <t>Revlimid</t>
  </si>
  <si>
    <t>Orencia</t>
  </si>
  <si>
    <t>Triumeq</t>
  </si>
  <si>
    <t>Nexviazyme</t>
  </si>
  <si>
    <t>Otezla</t>
  </si>
  <si>
    <t>Tepezza</t>
  </si>
  <si>
    <t>Kadcyla</t>
  </si>
  <si>
    <t>Budesonide</t>
  </si>
  <si>
    <t>Cyanocobalamin injection</t>
  </si>
  <si>
    <t>Fluoxetine</t>
  </si>
  <si>
    <t>Lurasidone Hydrocholoride</t>
  </si>
  <si>
    <t>Promacta</t>
  </si>
  <si>
    <t>Lynparza</t>
  </si>
  <si>
    <t>Riabni</t>
  </si>
  <si>
    <t>Tretinoin</t>
  </si>
  <si>
    <t>Spironolactone</t>
  </si>
  <si>
    <t>Ofev</t>
  </si>
  <si>
    <t>Xiaflex</t>
  </si>
  <si>
    <t>Remodulin</t>
  </si>
  <si>
    <t>Pomalyst</t>
  </si>
  <si>
    <t>Tecentriq</t>
  </si>
  <si>
    <t xml:space="preserve">Gammagard </t>
  </si>
  <si>
    <t>Breo Ellipta</t>
  </si>
  <si>
    <t>Isturisa</t>
  </si>
  <si>
    <t>Calquence</t>
  </si>
  <si>
    <t>Cinvanti</t>
  </si>
  <si>
    <t>Duloxetine Hcl</t>
  </si>
  <si>
    <t>Amjevita</t>
  </si>
  <si>
    <t>Amlodipine Besylate</t>
  </si>
  <si>
    <t>Engerix-B</t>
  </si>
  <si>
    <t>Amoxicillin</t>
  </si>
  <si>
    <t>Kesimpta Pen</t>
  </si>
  <si>
    <t>Kyprolis</t>
  </si>
  <si>
    <t>Jakafi</t>
  </si>
  <si>
    <t>Fentanyl</t>
  </si>
  <si>
    <t>Trelegy</t>
  </si>
  <si>
    <t>Trelegy Ellipta/Fluticasone Umeclidin vilanter/Fluticasone Umeclidinum vilanterol</t>
  </si>
  <si>
    <t>Natalizumab</t>
  </si>
  <si>
    <t>Calcium magnesium potassium sodium</t>
  </si>
  <si>
    <t>Sertraline/ Sertraline HCL/ Sertraline Hydrochloride</t>
  </si>
  <si>
    <t>Sodium Sulfate/Potassium Sulfate/Magnesium Sulfate</t>
  </si>
  <si>
    <t>Hepatitis B Vaccine Recombinant Adjuvanted</t>
  </si>
  <si>
    <t>Fremanezumab-vfrm</t>
  </si>
  <si>
    <t>Boostrix/ Boostrix TDAP</t>
  </si>
  <si>
    <t>Emicizumab-kxwh</t>
  </si>
  <si>
    <t>Buprenorphine/ Buprenorphine/Naloxone/ Buprenorphine HCl/ Buprenorphine HCl-Naloxone Dihydrate/ Buprenorphine HCl/Naloxone HCl/ Buprenorphine Hydrochloride/Naloxone Hydrochloride</t>
  </si>
  <si>
    <t>Adcetris</t>
  </si>
  <si>
    <t>Brentuximab vedotin</t>
  </si>
  <si>
    <t>Bupropion/ Bupropion HCL/ Bupropion Hydrochloride ER (XL)/ Bupropion XL</t>
  </si>
  <si>
    <t>Daratumumab and hyaluronidase-fhj-human recombinant/Daratumumab-Hyaluronidase/Daratumumab-Hyaluronidase-FIHJ</t>
  </si>
  <si>
    <t>Spikevax/ Spikevax COVID-19 Vaccine/ Spikevax COVID-19 Vaccine/2023-2024</t>
  </si>
  <si>
    <t>Ixekizumab</t>
  </si>
  <si>
    <t>Omalizumab</t>
  </si>
  <si>
    <t>Evolucumab</t>
  </si>
  <si>
    <t>Moderna Covid - 19 Vaccine/ Moderna Covid - 19 Vaccine/Bivalent/BA.4/BA.5/ Moderna Covid Bival (6Mo UP)EUA</t>
  </si>
  <si>
    <t>Fluticasone/ Fluticasone/salmeterol/ Fluticasone Furoate/Vilanterol/ Fluticasone propionate HFA/ Fluticasone propionate/salmeterol/  Fluticasone propionate/salmeterol Diskus</t>
  </si>
  <si>
    <t xml:space="preserve">Fluticasone </t>
  </si>
  <si>
    <t>Certolizumab/Cerolizumab Pegol</t>
  </si>
  <si>
    <t>Pegfligrastim/Pegfilgrastim-JMDB</t>
  </si>
  <si>
    <t>Ubrogepant</t>
  </si>
  <si>
    <t>Bevacizumab/Bevacizumab-BVZR</t>
  </si>
  <si>
    <t>Pitolisant/Pitolisant HCl</t>
  </si>
  <si>
    <t>Infliximab/Infliximab-ABDA</t>
  </si>
  <si>
    <t>Measles-Mumps-Rubella-Varicella Virus Vaccines</t>
  </si>
  <si>
    <t>Dasatinib</t>
  </si>
  <si>
    <t>Fluticasone-salmeterol</t>
  </si>
  <si>
    <t>Sitagliptin/Sitagliptin phosphate</t>
  </si>
  <si>
    <t>Flovent/ Flovent Diskus/ Flovent HFA</t>
  </si>
  <si>
    <t>Immune globulin</t>
  </si>
  <si>
    <t xml:space="preserve">Adderall </t>
  </si>
  <si>
    <t>Adderall/ Adderall XR/Amphetamine/Dextroamphetamine</t>
  </si>
  <si>
    <t>Fam-Trastuzumab Deruxtecan-NXKI/Tratezumab</t>
  </si>
  <si>
    <t>Levonorgestrel</t>
  </si>
  <si>
    <t>Valacyclovir/ Valacyclovir HCL/ Valacyclovir Hydrochloride</t>
  </si>
  <si>
    <t>Spiriva/ Spiriva Handihaler/ Spiriva Respimat/Tiotropium bormide/tiotropium bromide monohydrate</t>
  </si>
  <si>
    <t>Liraglutide</t>
  </si>
  <si>
    <t>Rimegepant/rimegepant sulfate</t>
  </si>
  <si>
    <t>Iohexol</t>
  </si>
  <si>
    <t>Asciminib/Asciminib hydrochloride</t>
  </si>
  <si>
    <t>Sumatriptan/ Sumatriptan Succinate</t>
  </si>
  <si>
    <t>Abatacept</t>
  </si>
  <si>
    <t>Abavacir dolutegravir lamivudine</t>
  </si>
  <si>
    <t>Avaflucosidase alfa/Avaflocusidase alfa-NGPT</t>
  </si>
  <si>
    <t>Apremilast</t>
  </si>
  <si>
    <t>Teprotumumab/teprotumumab-trbw</t>
  </si>
  <si>
    <t>Lanadelumab-flyo</t>
  </si>
  <si>
    <t>Ado-trastuzumab emtansine/trastuzumab</t>
  </si>
  <si>
    <t>Budesonide/ Budesonide/Formoterol/ Budesonide/Formoterol Fumarate Dihydrate</t>
  </si>
  <si>
    <t>Cyanocobalamin/ Cyanocobalamin Injection</t>
  </si>
  <si>
    <t>Fluoxetine/ Fluoxetine Hydrochloride/ Fluoxetine DR</t>
  </si>
  <si>
    <t>Lurasidone/ Lurasidone HCL/ Lurasidone Hydrochloride</t>
  </si>
  <si>
    <t>Eltrombopag/Eltrombopag olamine</t>
  </si>
  <si>
    <t>Olaparib</t>
  </si>
  <si>
    <t>Rituximab-arrx</t>
  </si>
  <si>
    <t>Nintedanib/Nintedanib Esylate</t>
  </si>
  <si>
    <t>Naltrexone HCl</t>
  </si>
  <si>
    <t>Naltrexone HCL/ Naltrexone Hydrochloride/Naltrexone</t>
  </si>
  <si>
    <t>Collagenase Clostridium Histolyticum</t>
  </si>
  <si>
    <t>Treprostinil</t>
  </si>
  <si>
    <t>Pomalidomide</t>
  </si>
  <si>
    <t>Atezolizumab</t>
  </si>
  <si>
    <t>Breo/Breo Ellipta/Fluticasone Furoate-Vilanterol</t>
  </si>
  <si>
    <t>Osilodrostat Phosphate</t>
  </si>
  <si>
    <t>Acalabrutinim/Acalabrutinib Maleate</t>
  </si>
  <si>
    <t>Aprepitant</t>
  </si>
  <si>
    <t>Cromolyn/ Cromolyn Sodium/ Cromolyn Sodium (Mastocytosis)</t>
  </si>
  <si>
    <t>Duloxetine/ Duloxetine HCL/ Duloxetine Hydrochloride</t>
  </si>
  <si>
    <t>Adalimumab-atto</t>
  </si>
  <si>
    <t>Amlodipine/ Amlodipine Besylate</t>
  </si>
  <si>
    <t>Hepatitis B Vaccine (RECOMB)</t>
  </si>
  <si>
    <t>Kesimpta/ Kesimpta Pen</t>
  </si>
  <si>
    <t>Amoxicillin/ Amoxicillin/clavulanic acid/ Amoxicillin/ Potassium Clavulanate</t>
  </si>
  <si>
    <t>Carfilzomib</t>
  </si>
  <si>
    <t>Ruxolitinim/Ruxolitinim Phosphate</t>
  </si>
  <si>
    <t>Fentanyl/ Fentanyl Citrate/ INJ Fentanyl Citrate</t>
  </si>
  <si>
    <t xml:space="preserve">Buprenorphrine </t>
  </si>
  <si>
    <t>Takhzyro</t>
  </si>
  <si>
    <t>Cromolyn Sodium</t>
  </si>
  <si>
    <t>None Listed</t>
  </si>
  <si>
    <t>None listed</t>
  </si>
  <si>
    <t>Lisdexafetamine dimesylate</t>
  </si>
  <si>
    <t>NULL</t>
  </si>
  <si>
    <t>MC / MP</t>
  </si>
  <si>
    <t>GI / MC</t>
  </si>
  <si>
    <t>GI / MP</t>
  </si>
  <si>
    <t>GI / MC / MP</t>
  </si>
  <si>
    <t>ADHD/ANTI-NARCOLEPSY/ANTI-OBESITY/ANOREXIANTS</t>
  </si>
  <si>
    <t>ANALGESICS - ANTI-INFLAMMATORY</t>
  </si>
  <si>
    <t>ANALGESICS - OPIOID</t>
  </si>
  <si>
    <t>ANDROGENS-ANABOLIC</t>
  </si>
  <si>
    <t>ANTIASTHMATIC AND BRONCHODILATOR AGENTS</t>
  </si>
  <si>
    <t>ANTICOAGULANTS</t>
  </si>
  <si>
    <t>ANTICONVULSANTS</t>
  </si>
  <si>
    <t>ANTIDEPRESSANTS</t>
  </si>
  <si>
    <t>ANTIDIABETICS</t>
  </si>
  <si>
    <t>ANTIDOTES AND SPECIFIC ANTAGONISTS</t>
  </si>
  <si>
    <t>ANTIEMETICS</t>
  </si>
  <si>
    <t>ANTIHYPERLIPIDEMICS</t>
  </si>
  <si>
    <t>ANTIHYPERTENSIVES</t>
  </si>
  <si>
    <t>ANTINEOPLASTICS AND ADJUNCTIVE THERAPIES</t>
  </si>
  <si>
    <t>ANTIPSYCHOTICS/ANTIMANIC AGENTS</t>
  </si>
  <si>
    <t>ANTIVIRALS</t>
  </si>
  <si>
    <t>CALCIUM CHANNEL BLOCKERS</t>
  </si>
  <si>
    <t>CARDIOVASCULAR AGENTS - MISC.</t>
  </si>
  <si>
    <t>CONTRACEPTIVES</t>
  </si>
  <si>
    <t>DERMATOLOGICALS</t>
  </si>
  <si>
    <t>DIAGNOSTIC PRODUCTS</t>
  </si>
  <si>
    <t>DIGESTIVE AIDS</t>
  </si>
  <si>
    <t>DIURETICS</t>
  </si>
  <si>
    <t>ENDOCRINE AND METABOLIC AGENTS - MISC.</t>
  </si>
  <si>
    <t>ESTROGENS</t>
  </si>
  <si>
    <t>GASTROINTESTINAL AGENTS - MISC.</t>
  </si>
  <si>
    <t>HEMATOLOGICAL AGENTS - MISC.</t>
  </si>
  <si>
    <t>HEMATOPOIETIC AGENTS</t>
  </si>
  <si>
    <t>LAXATIVES</t>
  </si>
  <si>
    <t>MIGRAINE PRODUCTS</t>
  </si>
  <si>
    <t>MINERALS &amp; ELECTROLYTES</t>
  </si>
  <si>
    <t>MISCELLANEOUS THERAPEUTIC CLASSES</t>
  </si>
  <si>
    <t>NEUROMUSCULAR AGENTS</t>
  </si>
  <si>
    <t>OPHTHALMIC AGENTS</t>
  </si>
  <si>
    <t>PASSIVE IMMUNIZING AND TREATMENT AGENTS</t>
  </si>
  <si>
    <t>PENICILLINS</t>
  </si>
  <si>
    <t>PROGESTINS</t>
  </si>
  <si>
    <t>PSYCHOTHERAPEUTIC AND NEUROLOGICAL AGENTS - MISC.</t>
  </si>
  <si>
    <t>RESPIRATORY AGENTS - MISC.</t>
  </si>
  <si>
    <t>THYROID AGENTS</t>
  </si>
  <si>
    <t>TOXOIDS</t>
  </si>
  <si>
    <t>ULCER DRUGS/ANTISPASMODICS/ANTICHOLINERGICS</t>
  </si>
  <si>
    <t>VACCINES</t>
  </si>
  <si>
    <t>VASOPRESSORS</t>
  </si>
  <si>
    <t>3 oral only</t>
  </si>
  <si>
    <t>On prior year review list</t>
  </si>
  <si>
    <t>Entyvio</t>
  </si>
  <si>
    <t>Vedolizumab</t>
  </si>
  <si>
    <t>yes - MP</t>
  </si>
  <si>
    <t>yes - GI</t>
  </si>
  <si>
    <t>yes -GI</t>
  </si>
  <si>
    <t>yes - ME</t>
  </si>
  <si>
    <t>yes - MC/GI/ME</t>
  </si>
  <si>
    <t>Risankizumab</t>
  </si>
  <si>
    <t>Ozempic</t>
  </si>
  <si>
    <t>Y</t>
  </si>
  <si>
    <t xml:space="preserve">GI / MC / MP </t>
  </si>
  <si>
    <t xml:space="preserve">Specialties </t>
  </si>
  <si>
    <t>Annual increase</t>
  </si>
  <si>
    <t>Specialties &amp; Annual increase</t>
  </si>
  <si>
    <t>Term</t>
  </si>
  <si>
    <t>List abbreviation</t>
  </si>
  <si>
    <t>List name</t>
  </si>
  <si>
    <t>List details and notes</t>
  </si>
  <si>
    <t>Greatest increase</t>
  </si>
  <si>
    <t>Most costly</t>
  </si>
  <si>
    <t>Most expensive</t>
  </si>
  <si>
    <t>Most prescribed</t>
  </si>
  <si>
    <t>The top 25 most prescribed drugs reported by the number of claims received. List includes prescription drugs covered under both the pharmacy and medical benefits. Drugs were ranked by the highest numbers of prescription drug claims.</t>
  </si>
  <si>
    <t>Top 25 list abbreviations and definitions</t>
  </si>
  <si>
    <t>Advair/ Advair HFA/ Advair Diskus / Fluticasone-salmeterol</t>
  </si>
  <si>
    <t>Comirnaty/ Comirnaty 2023-24/ Covid - 19 Vaccine</t>
  </si>
  <si>
    <t>Cosentyx/ Cosentyx Senoready Pen/ Cosentyx Sensoready Pen(2)/secukinumab</t>
  </si>
  <si>
    <t>Gammagard/ Gammagard Liquid/ Gammagard Liquid Injection/ Immune globulin</t>
  </si>
  <si>
    <t>Gardasil/ Gardasil 9/ Human papilomavirus vaccine</t>
  </si>
  <si>
    <t>Humira/Humira Pen/ Humira (CF) Pen/Adalimumab</t>
  </si>
  <si>
    <t>MC / ME</t>
  </si>
  <si>
    <t>End 2023 package WAC</t>
  </si>
  <si>
    <t>Source</t>
  </si>
  <si>
    <t>Description</t>
  </si>
  <si>
    <t>Website</t>
  </si>
  <si>
    <t>Other Information</t>
  </si>
  <si>
    <t>CMS</t>
  </si>
  <si>
    <t>Center for Medicare &amp; Medicaid Services</t>
  </si>
  <si>
    <t>https://www.cms.gov/inflation-reduction-act-and-medicare/medicare-drug-price-negotiation</t>
  </si>
  <si>
    <t>The "Selected Drug List"  for the Medicare Drug Price Negotiation was used as a resource to verify if an insulin drug was present or absent from the current negotiation list.</t>
  </si>
  <si>
    <t>FDA</t>
  </si>
  <si>
    <t>U.S. Department of Health &amp; Human Services; U.S. Food &amp; Drug Administration</t>
  </si>
  <si>
    <t xml:space="preserve">https://open.fda.gov/data/ndc/
</t>
  </si>
  <si>
    <t>Secondary source for general NDC information</t>
  </si>
  <si>
    <t>Search Orphan Drug Designations and Approvals</t>
  </si>
  <si>
    <t>Used to search Orphan drug designation by proprietary and non-proprietary name</t>
  </si>
  <si>
    <t>Medi-Span</t>
  </si>
  <si>
    <t>Local database updated regularly with data provided by Medi-Span (Wolters-Kluwer)</t>
  </si>
  <si>
    <t>https://www.wolterskluwer.com/en/solutions/medi-span/medi-span/drug-pricing-data</t>
  </si>
  <si>
    <t>Megan C. Henrick, Pharm.D., BCPS</t>
  </si>
  <si>
    <t xml:space="preserve">Contracted Clinical Consultant
</t>
  </si>
  <si>
    <t>Validation was also provided regarding naming conventions for proprietary, non-proprietary and summarized names. (See note (N3) of the notes tab for the asterisks used in naming.
The presence and number of therapeutic alternatives were provided by Megan Henrick.</t>
  </si>
  <si>
    <t>Primary Source for General NDC and WAC Information</t>
  </si>
  <si>
    <t>https://www.fda.gov/drugs/drug-approvals-and-databases/approved-drug-products-therapeutic-equivalence-evaluations-orange-book</t>
  </si>
  <si>
    <t>Senate Bill 844</t>
  </si>
  <si>
    <t>Source for manufacture data (Greatest Increase list, Most Costly list, Most Prescribed list, presciption numbers, enrollee numbers, etc)</t>
  </si>
  <si>
    <t>Source for patents, approvals, exclusivity, and bioequivalents</t>
  </si>
  <si>
    <t xml:space="preserve">Oregon State Senate Bill </t>
  </si>
  <si>
    <t xml:space="preserve"> </t>
  </si>
  <si>
    <t xml:space="preserve"> MP</t>
  </si>
  <si>
    <t xml:space="preserve"> ME</t>
  </si>
  <si>
    <t xml:space="preserve">MC </t>
  </si>
  <si>
    <t>GI / ME</t>
  </si>
  <si>
    <t>GI / MC / ME</t>
  </si>
  <si>
    <t>Drug on 2023 Manufacturer reporting under ORS 646A.689</t>
  </si>
  <si>
    <t>Total annual net of rebate spend</t>
  </si>
  <si>
    <t>Total annual net of rebate spend per enrollee</t>
  </si>
  <si>
    <t>Average cost net of rebate per prescription</t>
  </si>
  <si>
    <t>The top 25 drugs causing the greatest increase in total plan spending one year to the next.
Carriers are required to report the prescription drugs causing greatest increase in total plan spending from the current experience period to the previous experience period. This list considered the net impact of any rebates or other price concessions.</t>
  </si>
  <si>
    <t>The top 25 most costly drugs reported by prescription drug products, from both pharmacy and medical benefits, contributing the largest cost to total annual spending. This list considered the net impact of any rebates or other price concessions.</t>
  </si>
  <si>
    <t>The top 25 drugs that had the highest cost per enrollee, calculated by PDAB staff from the data supplied by carriers. This list considered the net impact of any rebates or other price concessions.</t>
  </si>
  <si>
    <t>Biosimilar</t>
  </si>
  <si>
    <t>Therapeutic Alternative</t>
  </si>
  <si>
    <t>Definition</t>
  </si>
  <si>
    <t>Therapeutic Equivalence</t>
  </si>
  <si>
    <t>Bioequivalence</t>
  </si>
  <si>
    <t>Pharmaceutical Equivalence</t>
  </si>
  <si>
    <t>"Bioequivalence is, in pertinenet part: the absence of a significant difference in the rate and extent to which the active ingredient or active moiety in pharmaceutical equivalents or pharmaceutical alternatives becomes available at the site of drug action when administered at the same molar dose under similar conditions in an appropriately designed study." 
(https://www.fda.gov/media/160054/download#:~:text=As%20defined%20in%2021%20CFR%20314.3%28b%29%2C%20therapeutic%20equivalents,patients%20under%20the%20conditions%20specified%20in%20the%20labeling.)</t>
  </si>
  <si>
    <t>"The scientific and regulatory foundation for the evaluation of therapeutic equivalence of prescription drug products involves pharmaceutical equivalence, bioequivalence, and the same clinical effect and safety profile for the conditions of use specified in the labeling." 
(https://www.fda.gov/media/160054/download#:~:text=As%20defined%20in%2021%20CFR%20314.3%28b%29%2C%20therapeutic%20equivalents,patients%20under%20the%20conditions%20specified%20in%20the%20labeling.)</t>
  </si>
  <si>
    <t>Drug products that have "identical dosage form and route(s) of administration; contain identical amounts of the identical active drug ingredient, i.e., the same salt or ester of the same therapeutic moiety, or, in the case of modified-release dosage forms that require a reservoir or overage or such forms as prefilled syringes where residual volume may vary, that deliver identical amounts of the active drug ingredient over the identical dosing period; do not necessarily contain the same inactive ingredients; and meet the identical compendial or other applicable standard of identity, strength, quality, and purity, including potency and, where applicable, content uniformity, disintegration times, and/or dissolution rates."
(https://www.fda.gov/media/160054/download#:~:text=As%20defined%20in%2021%20CFR%20314.3%28b%29%2C%20therapeutic%20equivalents,patients%20under%20the%20conditions%20specified%20in%20the%20labeling.)</t>
  </si>
  <si>
    <t>"A biosimilar is a biologic medication. It is highly similar to a biologic medication already approved by FDA – the original biologic (also called the reference product). Biosimilars also have no clinically meaningful differences from the reference product. This means you can expect the same safety and effectiveness from the biosimilar over the course of treatment as you would the reference product. Biosimilars are made from the same types of sources (e.g., living cells or microorganisms) and are just as safe and effective as their reference products."</t>
  </si>
  <si>
    <t>PDAB Administrative Rule 925-200-0020</t>
  </si>
  <si>
    <t>A "drug product that contains a different therapeutic agent than the drug in question, but is FDA-approved, compendia-recognized as off-label use for the same indication, or has been recommended as consistent with standard medical practice by medical professional association guidelines to have similar therapeutic effects, safety profile, and expected outcome when administered to patients in a therapeutically equivalent dose."</t>
  </si>
  <si>
    <t>Brand Name Drug</t>
  </si>
  <si>
    <t>A drug sold by a drug company under a specific name or trademark and that is protected by a patent.  Brand name drugs may be available by prescription or over the counter.</t>
  </si>
  <si>
    <t>Generic Drug</t>
  </si>
  <si>
    <t>A generic drug is a medication created to be the same as an already marketed brand-name drug in dosage form, safety, strength, route of administration, quality, performance characteristics, and intended use.</t>
  </si>
  <si>
    <t>National Drug Code – (NDC)</t>
  </si>
  <si>
    <t>This code is a unique identifier for drug products.</t>
  </si>
  <si>
    <t xml:space="preserve">Non-proprietary name </t>
  </si>
  <si>
    <t>The chemical name for a drug.</t>
  </si>
  <si>
    <t>Medical dictionary</t>
  </si>
  <si>
    <t xml:space="preserve">Orphan designation </t>
  </si>
  <si>
    <t>A drug designated by the FDA as a treatment for a rare disease and when the drug has been granted exclusive marketing rights for a seven-year period to treat rare diseases.</t>
  </si>
  <si>
    <t>Individual enrolled for coverage under a health benefit plan.</t>
  </si>
  <si>
    <t>ORS 743B.005</t>
  </si>
  <si>
    <t>Any person or entity that provides health benefit plans in the state that include but are not limited to licensed insurance companies, health care service contractors, health maintenance organizations, and any other corporation responsible for the payment of benefits or provisions of services.</t>
  </si>
  <si>
    <t xml:space="preserve">Priority review </t>
  </si>
  <si>
    <t>Priority review status for a drug application indicates that the FDA will review the drug within 6 months (at a faster rate than the 10 month standard review).</t>
  </si>
  <si>
    <t xml:space="preserve">Proprietary name </t>
  </si>
  <si>
    <t>"The protected brand name or trademark, registered with the U.S. Patent Office, under which a manufacturer markets its product. It is written with a capital initial letter and is often further distinguished by a superscript R in a circle (®).” The Medi-span designated proprietary name was used throughout this analysis.</t>
  </si>
  <si>
    <t xml:space="preserve">Wholesale Acquisition Cost (WAC) </t>
  </si>
  <si>
    <t>The price paid by a wholesaler to purchase drugs from a supplier, typically the manufacturer.</t>
  </si>
  <si>
    <t>Prescription Analystics</t>
  </si>
  <si>
    <t>Enrollee (aka patient)</t>
  </si>
  <si>
    <t>Carrier (aka payer)</t>
  </si>
  <si>
    <t xml:space="preserve">Number of Enrollees </t>
  </si>
  <si>
    <t>The number of enrollees who filed claims for the prescription drugs in the reporting year.</t>
  </si>
  <si>
    <t xml:space="preserve">Number of Prescriptions </t>
  </si>
  <si>
    <t>The number of claims received for the prescription drug in the reporting year.</t>
  </si>
  <si>
    <t>Number of biosimilars</t>
  </si>
  <si>
    <t>Number of therapeutic equivalent drugs</t>
  </si>
  <si>
    <t>Yes (only the Diskus)</t>
  </si>
  <si>
    <t>Yes (FDA approved likely to be available later this year)</t>
  </si>
  <si>
    <t>Yes (not yet available)</t>
  </si>
  <si>
    <t>Added columns for the number of therapeutic equivalent drugs (Z) and for the number of biosimilars (AA)</t>
  </si>
  <si>
    <t>Drug part of 2024 IRA CMS negotiation list</t>
  </si>
  <si>
    <t>Drug part of 2025 IRA CMS negotiation list</t>
  </si>
  <si>
    <t>Added column AK: Drug part of 2025 IRA CMS negotiation list</t>
  </si>
  <si>
    <t>Drug also on the CCO list was moved to cloumn AL</t>
  </si>
  <si>
    <t>Version</t>
  </si>
  <si>
    <t>Date</t>
  </si>
  <si>
    <t>Author</t>
  </si>
  <si>
    <t>Additional Notes</t>
  </si>
  <si>
    <t>PDAB Staff</t>
  </si>
  <si>
    <t>v02</t>
  </si>
  <si>
    <t>Changed orphan disignation of Dotti from Yes to None listed</t>
  </si>
  <si>
    <t>Updated column Y (Drug has a therapeutic equivalent or biosimilar) with drugs that were identified to have a TE or biosim. Updated rows indicated with yellow highlighted cells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</si>
</sst>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5" x14ac:knownFonts="1">
    <font>
      <sz val="10"/>
      <color theme="1"/>
      <name val="Arial"/>
      <family val="2"/>
    </font>
    <font>
      <b/>
      <sz val="10"/>
      <color theme="0"/>
      <name val="Arial"/>
      <family val="2"/>
    </font>
    <font>
      <sz val="10"/>
      <name val="Arial"/>
      <family val="2"/>
    </font>
    <font>
      <sz val="10"/>
      <name val="Roboto"/>
    </font>
    <font>
      <sz val="10"/>
      <color theme="1"/>
      <name val="Arial"/>
      <family val="2"/>
    </font>
    <font>
      <b/>
      <sz val="10"/>
      <color theme="1"/>
      <name val="Arial"/>
      <family val="2"/>
    </font>
    <font>
      <sz val="11"/>
      <color rgb="FF000000"/>
      <name val="Aptos Narrow"/>
      <family val="2"/>
      <scheme val="minor"/>
    </font>
    <font>
      <b/>
      <sz val="11"/>
      <color rgb="FF000000"/>
      <name val="Aptos Narrow"/>
      <family val="2"/>
      <scheme val="minor"/>
    </font>
    <font>
      <u/>
      <sz val="10"/>
      <color theme="10"/>
      <name val="Arial"/>
      <family val="2"/>
    </font>
    <font>
      <b/>
      <sz val="14"/>
      <name val="Aptos Narrow"/>
      <family val="2"/>
      <scheme val="minor"/>
    </font>
    <font>
      <sz val="12"/>
      <color rgb="FF000000"/>
      <name val="Aptos Narrow"/>
      <family val="2"/>
      <scheme val="minor"/>
    </font>
    <font>
      <sz val="12"/>
      <color theme="1"/>
      <name val="Aptos"/>
      <family val="2"/>
    </font>
    <font>
      <sz val="14"/>
      <color theme="0"/>
      <name val="Aptos Narrow"/>
      <family val="2"/>
      <scheme val="minor"/>
    </font>
    <font>
      <sz val="12"/>
      <color rgb="FF000000"/>
      <name val="Calibri"/>
      <family val="2"/>
    </font>
    <font>
      <sz val="12"/>
      <color theme="1"/>
      <name val="Calibri"/>
      <family val="2"/>
    </font>
  </fonts>
  <fills count="53">
    <fill>
      <patternFill patternType="none"/>
    </fill>
    <fill>
      <patternFill patternType="gray125"/>
    </fill>
    <fill>
      <patternFill patternType="solid">
        <fgColor theme="4"/>
        <bgColor theme="4"/>
      </patternFill>
    </fill>
    <fill>
      <patternFill patternType="solid">
        <fgColor theme="8" tint="0.59999389629810485"/>
        <bgColor indexed="64"/>
      </patternFill>
    </fill>
    <fill>
      <patternFill patternType="solid">
        <fgColor theme="9" tint="-0.249977111117893"/>
        <bgColor theme="4"/>
      </patternFill>
    </fill>
    <fill>
      <patternFill patternType="solid">
        <fgColor theme="5"/>
        <bgColor indexed="64"/>
      </patternFill>
    </fill>
    <fill>
      <patternFill patternType="solid">
        <fgColor rgb="FFFF9FC4"/>
        <bgColor indexed="64"/>
      </patternFill>
    </fill>
    <fill>
      <patternFill patternType="solid">
        <fgColor rgb="FFFF9999"/>
        <bgColor indexed="64"/>
      </patternFill>
    </fill>
    <fill>
      <patternFill patternType="solid">
        <fgColor rgb="FFFCBA9C"/>
        <bgColor indexed="64"/>
      </patternFill>
    </fill>
    <fill>
      <patternFill patternType="solid">
        <fgColor rgb="FFD9E1F2"/>
        <bgColor indexed="64"/>
      </patternFill>
    </fill>
    <fill>
      <patternFill patternType="solid">
        <fgColor rgb="FFFDAB91"/>
        <bgColor indexed="64"/>
      </patternFill>
    </fill>
    <fill>
      <patternFill patternType="solid">
        <fgColor rgb="FFFDBF8B"/>
        <bgColor indexed="64"/>
      </patternFill>
    </fill>
    <fill>
      <patternFill patternType="solid">
        <fgColor rgb="FFFFFF99"/>
        <bgColor indexed="64"/>
      </patternFill>
    </fill>
    <fill>
      <patternFill patternType="solid">
        <fgColor rgb="FF99FF66"/>
        <bgColor indexed="64"/>
      </patternFill>
    </fill>
    <fill>
      <patternFill patternType="solid">
        <fgColor rgb="FF66CCFF"/>
        <bgColor indexed="64"/>
      </patternFill>
    </fill>
    <fill>
      <patternFill patternType="solid">
        <fgColor rgb="FFFFF2CC"/>
        <bgColor indexed="64"/>
      </patternFill>
    </fill>
    <fill>
      <patternFill patternType="solid">
        <fgColor rgb="FFCCCFFF"/>
        <bgColor indexed="64"/>
      </patternFill>
    </fill>
    <fill>
      <patternFill patternType="solid">
        <fgColor rgb="FF9999FF"/>
        <bgColor indexed="64"/>
      </patternFill>
    </fill>
    <fill>
      <patternFill patternType="solid">
        <fgColor rgb="FFFFC9C9"/>
        <bgColor indexed="64"/>
      </patternFill>
    </fill>
    <fill>
      <patternFill patternType="solid">
        <fgColor rgb="FFFFCC99"/>
        <bgColor indexed="64"/>
      </patternFill>
    </fill>
    <fill>
      <patternFill patternType="solid">
        <fgColor rgb="FFFFFFCC"/>
        <bgColor indexed="64"/>
      </patternFill>
    </fill>
    <fill>
      <patternFill patternType="solid">
        <fgColor rgb="FFCCFFCC"/>
        <bgColor indexed="64"/>
      </patternFill>
    </fill>
    <fill>
      <patternFill patternType="solid">
        <fgColor rgb="FFCCFFFF"/>
        <bgColor indexed="64"/>
      </patternFill>
    </fill>
    <fill>
      <patternFill patternType="solid">
        <fgColor rgb="FFEFEFFF"/>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3" tint="0.749992370372631"/>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3" tint="0.49998474074526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9933"/>
        <bgColor indexed="64"/>
      </patternFill>
    </fill>
    <fill>
      <patternFill patternType="solid">
        <fgColor rgb="FF6699FF"/>
        <bgColor indexed="64"/>
      </patternFill>
    </fill>
    <fill>
      <patternFill patternType="solid">
        <fgColor rgb="FFCC99FF"/>
        <bgColor indexed="64"/>
      </patternFill>
    </fill>
    <fill>
      <patternFill patternType="solid">
        <fgColor rgb="FFFF66FF"/>
        <bgColor indexed="64"/>
      </patternFill>
    </fill>
    <fill>
      <patternFill patternType="solid">
        <fgColor rgb="FF0099CC"/>
        <bgColor indexed="64"/>
      </patternFill>
    </fill>
    <fill>
      <patternFill patternType="solid">
        <fgColor rgb="FFFF3399"/>
        <bgColor indexed="64"/>
      </patternFill>
    </fill>
    <fill>
      <patternFill patternType="solid">
        <fgColor rgb="FFFF7C80"/>
        <bgColor indexed="64"/>
      </patternFill>
    </fill>
    <fill>
      <patternFill patternType="solid">
        <fgColor rgb="FFCCFF66"/>
        <bgColor indexed="64"/>
      </patternFill>
    </fill>
    <fill>
      <patternFill patternType="solid">
        <fgColor rgb="FFFFCCFF"/>
        <bgColor indexed="64"/>
      </patternFill>
    </fill>
    <fill>
      <patternFill patternType="solid">
        <fgColor rgb="FF99FF99"/>
        <bgColor indexed="64"/>
      </patternFill>
    </fill>
    <fill>
      <patternFill patternType="solid">
        <fgColor theme="0" tint="-0.34998626667073579"/>
        <bgColor indexed="64"/>
      </patternFill>
    </fill>
    <fill>
      <patternFill patternType="solid">
        <fgColor rgb="FF00CC99"/>
        <bgColor indexed="64"/>
      </patternFill>
    </fill>
    <fill>
      <patternFill patternType="solid">
        <fgColor rgb="FFFF5050"/>
        <bgColor indexed="64"/>
      </patternFill>
    </fill>
    <fill>
      <patternFill patternType="solid">
        <fgColor rgb="FF4FB9E3"/>
        <bgColor indexed="64"/>
      </patternFill>
    </fill>
    <fill>
      <patternFill patternType="solid">
        <fgColor theme="4"/>
        <bgColor indexed="64"/>
      </patternFill>
    </fill>
    <fill>
      <patternFill patternType="solid">
        <fgColor theme="9" tint="-0.249977111117893"/>
        <bgColor indexed="64"/>
      </patternFill>
    </fill>
    <fill>
      <patternFill patternType="solid">
        <fgColor theme="5"/>
        <bgColor theme="4"/>
      </patternFill>
    </fill>
    <fill>
      <patternFill patternType="solid">
        <fgColor theme="2" tint="-0.749992370372631"/>
        <bgColor theme="4"/>
      </patternFill>
    </fill>
    <fill>
      <patternFill patternType="solid">
        <fgColor theme="7"/>
        <bgColor theme="4"/>
      </patternFill>
    </fill>
    <fill>
      <patternFill patternType="solid">
        <fgColor theme="3" tint="0.59999389629810485"/>
        <bgColor indexed="64"/>
      </patternFill>
    </fill>
    <fill>
      <patternFill patternType="solid">
        <fgColor rgb="FFFFFF00"/>
        <bgColor indexed="64"/>
      </patternFill>
    </fill>
  </fills>
  <borders count="14">
    <border>
      <left/>
      <right/>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style="thin">
        <color indexed="64"/>
      </left>
      <right/>
      <top style="thin">
        <color rgb="FF000000"/>
      </top>
      <bottom style="thin">
        <color indexed="64"/>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9">
    <xf numFmtId="0" fontId="0" fillId="0" borderId="0"/>
    <xf numFmtId="44" fontId="4" fillId="0" borderId="0" applyFont="0" applyFill="0" applyBorder="0" applyAlignment="0" applyProtection="0"/>
    <xf numFmtId="9" fontId="4" fillId="0" borderId="0" applyFont="0" applyFill="0" applyBorder="0" applyAlignment="0" applyProtection="0"/>
    <xf numFmtId="0" fontId="6" fillId="0" borderId="0"/>
    <xf numFmtId="0" fontId="4" fillId="0" borderId="0"/>
    <xf numFmtId="0" fontId="4" fillId="0" borderId="0"/>
    <xf numFmtId="0" fontId="4" fillId="0" borderId="0"/>
    <xf numFmtId="0" fontId="8" fillId="0" borderId="0" applyNumberFormat="0" applyFill="0" applyBorder="0" applyAlignment="0" applyProtection="0"/>
    <xf numFmtId="0" fontId="6" fillId="0" borderId="0"/>
  </cellStyleXfs>
  <cellXfs count="116">
    <xf numFmtId="0" fontId="0" fillId="0" borderId="0" xfId="0"/>
    <xf numFmtId="0" fontId="1" fillId="2" borderId="2"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0" fillId="0" borderId="0" xfId="0" applyAlignment="1">
      <alignment wrapText="1"/>
    </xf>
    <xf numFmtId="0" fontId="0" fillId="0" borderId="0" xfId="0" applyAlignment="1">
      <alignment horizontal="center" wrapText="1"/>
    </xf>
    <xf numFmtId="44" fontId="1" fillId="2" borderId="2" xfId="1" applyFont="1" applyFill="1" applyBorder="1" applyAlignment="1">
      <alignment horizontal="center" vertical="center" wrapText="1"/>
    </xf>
    <xf numFmtId="44" fontId="0" fillId="0" borderId="0" xfId="1" applyFont="1" applyAlignment="1">
      <alignment horizontal="center" wrapText="1"/>
    </xf>
    <xf numFmtId="1" fontId="1" fillId="2" borderId="2" xfId="0" applyNumberFormat="1" applyFont="1" applyFill="1" applyBorder="1" applyAlignment="1">
      <alignment horizontal="center" vertical="center" wrapText="1"/>
    </xf>
    <xf numFmtId="1" fontId="0" fillId="0" borderId="0" xfId="0" applyNumberFormat="1" applyAlignment="1">
      <alignment horizontal="center" wrapText="1"/>
    </xf>
    <xf numFmtId="0" fontId="0" fillId="0" borderId="0" xfId="0" applyAlignment="1">
      <alignment horizontal="right" wrapText="1"/>
    </xf>
    <xf numFmtId="0" fontId="0" fillId="0" borderId="0" xfId="0" applyAlignment="1">
      <alignment horizontal="left" wrapText="1"/>
    </xf>
    <xf numFmtId="44" fontId="0" fillId="0" borderId="0" xfId="1" applyFont="1" applyFill="1" applyAlignment="1">
      <alignment horizontal="center" wrapText="1"/>
    </xf>
    <xf numFmtId="44" fontId="0" fillId="0" borderId="0" xfId="0" applyNumberFormat="1" applyAlignment="1">
      <alignment wrapText="1"/>
    </xf>
    <xf numFmtId="14" fontId="0" fillId="0" borderId="0" xfId="0" applyNumberFormat="1" applyAlignment="1">
      <alignment horizontal="center" wrapText="1"/>
    </xf>
    <xf numFmtId="0" fontId="0" fillId="0" borderId="0" xfId="0" applyAlignment="1">
      <alignment horizontal="center" vertical="center" wrapText="1"/>
    </xf>
    <xf numFmtId="1" fontId="0" fillId="0" borderId="0" xfId="0" applyNumberFormat="1" applyAlignment="1">
      <alignment horizontal="center" vertical="center" wrapText="1"/>
    </xf>
    <xf numFmtId="44" fontId="0" fillId="0" borderId="0" xfId="1" applyFont="1" applyFill="1" applyAlignment="1">
      <alignment horizontal="center" vertical="center" wrapText="1"/>
    </xf>
    <xf numFmtId="0" fontId="0" fillId="0" borderId="0" xfId="1" applyNumberFormat="1" applyFont="1" applyFill="1" applyAlignment="1">
      <alignment horizontal="right" vertical="center" wrapText="1"/>
    </xf>
    <xf numFmtId="14" fontId="0" fillId="0" borderId="0" xfId="0" applyNumberFormat="1" applyAlignment="1">
      <alignment horizontal="center" vertical="center" wrapText="1"/>
    </xf>
    <xf numFmtId="0" fontId="0" fillId="0" borderId="0" xfId="0" applyAlignment="1">
      <alignment horizontal="right" vertical="center" wrapText="1"/>
    </xf>
    <xf numFmtId="9" fontId="0" fillId="0" borderId="0" xfId="0" applyNumberFormat="1" applyAlignment="1">
      <alignment horizontal="center" vertical="center" wrapText="1"/>
    </xf>
    <xf numFmtId="10" fontId="0" fillId="0" borderId="0" xfId="0" applyNumberFormat="1" applyAlignment="1">
      <alignment horizontal="right" wrapText="1"/>
    </xf>
    <xf numFmtId="0" fontId="2" fillId="0" borderId="0" xfId="0" applyFont="1" applyAlignment="1">
      <alignment horizontal="left" wrapText="1"/>
    </xf>
    <xf numFmtId="0" fontId="5" fillId="0" borderId="0" xfId="0" applyFont="1" applyAlignment="1">
      <alignment horizontal="center" wrapText="1"/>
    </xf>
    <xf numFmtId="0" fontId="3" fillId="0" borderId="0" xfId="0" applyFont="1" applyAlignment="1">
      <alignment horizontal="left" wrapText="1"/>
    </xf>
    <xf numFmtId="49" fontId="0" fillId="0" borderId="0" xfId="0" applyNumberFormat="1" applyAlignment="1">
      <alignment horizontal="left" wrapText="1"/>
    </xf>
    <xf numFmtId="164" fontId="1" fillId="47" borderId="2" xfId="0" applyNumberFormat="1" applyFont="1" applyFill="1" applyBorder="1" applyAlignment="1">
      <alignment horizontal="center" vertical="center" wrapText="1"/>
    </xf>
    <xf numFmtId="9" fontId="0" fillId="0" borderId="0" xfId="2" applyFont="1" applyAlignment="1">
      <alignment wrapText="1"/>
    </xf>
    <xf numFmtId="0" fontId="0" fillId="0" borderId="0" xfId="0" applyAlignment="1">
      <alignment horizontal="right"/>
    </xf>
    <xf numFmtId="0" fontId="1" fillId="2" borderId="1" xfId="0" applyFont="1" applyFill="1" applyBorder="1" applyAlignment="1">
      <alignment horizontal="center" vertical="center" wrapText="1"/>
    </xf>
    <xf numFmtId="0" fontId="1" fillId="48" borderId="2" xfId="0" applyFont="1" applyFill="1" applyBorder="1" applyAlignment="1">
      <alignment horizontal="center" vertical="center" wrapText="1"/>
    </xf>
    <xf numFmtId="164" fontId="1" fillId="5" borderId="3" xfId="0" applyNumberFormat="1" applyFont="1" applyFill="1" applyBorder="1" applyAlignment="1">
      <alignment horizontal="center" vertical="center" wrapText="1"/>
    </xf>
    <xf numFmtId="164" fontId="1" fillId="5" borderId="2" xfId="0" applyNumberFormat="1" applyFont="1" applyFill="1" applyBorder="1" applyAlignment="1">
      <alignment horizontal="center" vertical="center" wrapText="1"/>
    </xf>
    <xf numFmtId="0" fontId="1" fillId="49" borderId="2" xfId="0" applyFont="1" applyFill="1" applyBorder="1" applyAlignment="1">
      <alignment horizontal="center" vertical="center" wrapText="1"/>
    </xf>
    <xf numFmtId="0" fontId="1" fillId="49" borderId="4" xfId="0" applyFont="1" applyFill="1" applyBorder="1" applyAlignment="1">
      <alignment horizontal="center" vertical="center" wrapText="1"/>
    </xf>
    <xf numFmtId="10" fontId="1" fillId="46" borderId="2" xfId="0" applyNumberFormat="1" applyFont="1" applyFill="1" applyBorder="1" applyAlignment="1">
      <alignment horizontal="center" vertical="center" wrapText="1"/>
    </xf>
    <xf numFmtId="0" fontId="1" fillId="50" borderId="2" xfId="0" applyFont="1" applyFill="1" applyBorder="1" applyAlignment="1">
      <alignment horizontal="center" vertical="center" wrapText="1"/>
    </xf>
    <xf numFmtId="9" fontId="1" fillId="50" borderId="2" xfId="2" applyFont="1" applyFill="1" applyBorder="1" applyAlignment="1">
      <alignment horizontal="center" vertical="center" wrapText="1"/>
    </xf>
    <xf numFmtId="0" fontId="1" fillId="50" borderId="0" xfId="0" applyFont="1" applyFill="1" applyAlignment="1">
      <alignment horizontal="center" vertical="center" wrapText="1"/>
    </xf>
    <xf numFmtId="44" fontId="1" fillId="46" borderId="2" xfId="1" applyFont="1" applyFill="1" applyBorder="1" applyAlignment="1">
      <alignment horizontal="center" vertical="center" wrapText="1"/>
    </xf>
    <xf numFmtId="44" fontId="0" fillId="0" borderId="0" xfId="1" applyFont="1" applyAlignment="1">
      <alignment wrapText="1"/>
    </xf>
    <xf numFmtId="0" fontId="9" fillId="51" borderId="6" xfId="0" applyFont="1" applyFill="1" applyBorder="1"/>
    <xf numFmtId="0" fontId="9" fillId="51" borderId="7" xfId="0" applyFont="1" applyFill="1" applyBorder="1" applyAlignment="1">
      <alignment wrapText="1"/>
    </xf>
    <xf numFmtId="0" fontId="9" fillId="51" borderId="8" xfId="0" applyFont="1" applyFill="1" applyBorder="1" applyAlignment="1">
      <alignment wrapText="1"/>
    </xf>
    <xf numFmtId="0" fontId="7" fillId="0" borderId="9" xfId="0" applyFont="1" applyBorder="1" applyAlignment="1">
      <alignment horizontal="left" vertical="top"/>
    </xf>
    <xf numFmtId="0" fontId="0" fillId="0" borderId="5" xfId="0" applyBorder="1" applyAlignment="1">
      <alignment horizontal="left" vertical="top" wrapText="1"/>
    </xf>
    <xf numFmtId="0" fontId="0" fillId="0" borderId="10" xfId="0" applyBorder="1" applyAlignment="1">
      <alignment horizontal="left" vertical="top" wrapText="1"/>
    </xf>
    <xf numFmtId="0" fontId="8" fillId="0" borderId="5" xfId="7" applyBorder="1" applyAlignment="1">
      <alignment horizontal="left" vertical="top" wrapText="1"/>
    </xf>
    <xf numFmtId="0" fontId="7" fillId="0" borderId="11" xfId="0" applyFont="1" applyBorder="1" applyAlignment="1">
      <alignment horizontal="left" vertical="top"/>
    </xf>
    <xf numFmtId="0" fontId="0" fillId="0" borderId="12" xfId="0" applyBorder="1" applyAlignment="1">
      <alignment horizontal="left" vertical="top" wrapText="1"/>
    </xf>
    <xf numFmtId="0" fontId="8" fillId="0" borderId="12" xfId="7" applyBorder="1" applyAlignment="1">
      <alignment horizontal="left" vertical="top" wrapText="1"/>
    </xf>
    <xf numFmtId="0" fontId="0" fillId="0" borderId="13" xfId="0" applyBorder="1" applyAlignment="1">
      <alignment horizontal="left" vertical="top" wrapText="1"/>
    </xf>
    <xf numFmtId="0" fontId="6" fillId="0" borderId="5" xfId="3" applyBorder="1" applyAlignment="1">
      <alignment vertical="center" wrapText="1"/>
    </xf>
    <xf numFmtId="0" fontId="6" fillId="28" borderId="5" xfId="3" applyFill="1" applyBorder="1" applyAlignment="1">
      <alignment vertical="center" wrapText="1"/>
    </xf>
    <xf numFmtId="0" fontId="6" fillId="28" borderId="5" xfId="3" applyFill="1" applyBorder="1" applyAlignment="1">
      <alignment vertical="center"/>
    </xf>
    <xf numFmtId="0" fontId="6" fillId="0" borderId="5" xfId="3" applyBorder="1" applyAlignment="1">
      <alignment vertical="center"/>
    </xf>
    <xf numFmtId="0" fontId="10" fillId="0" borderId="0" xfId="0" applyFont="1" applyAlignment="1">
      <alignment vertical="center"/>
    </xf>
    <xf numFmtId="0" fontId="10" fillId="0" borderId="0" xfId="0" applyFont="1" applyAlignment="1">
      <alignment horizontal="left" vertical="center" wrapText="1"/>
    </xf>
    <xf numFmtId="0" fontId="10" fillId="0" borderId="0" xfId="0" applyFont="1" applyAlignment="1">
      <alignment horizontal="center" vertical="center"/>
    </xf>
    <xf numFmtId="0" fontId="10" fillId="0" borderId="0" xfId="0" applyFont="1" applyAlignment="1">
      <alignment horizontal="left" vertical="center"/>
    </xf>
    <xf numFmtId="0" fontId="10" fillId="0" borderId="0" xfId="0" applyFont="1" applyAlignment="1">
      <alignment horizontal="center" vertical="center" wrapText="1"/>
    </xf>
    <xf numFmtId="0" fontId="10" fillId="0" borderId="0" xfId="8" applyFont="1" applyAlignment="1">
      <alignment horizontal="center" vertical="center"/>
    </xf>
    <xf numFmtId="0" fontId="11" fillId="0" borderId="0" xfId="0" applyFont="1"/>
    <xf numFmtId="0" fontId="12" fillId="0" borderId="0" xfId="8" applyFont="1" applyAlignment="1">
      <alignment horizontal="center" vertical="center"/>
    </xf>
    <xf numFmtId="0" fontId="12" fillId="0" borderId="0" xfId="8" applyFont="1" applyAlignment="1">
      <alignment horizontal="center" vertical="center" wrapText="1"/>
    </xf>
    <xf numFmtId="0" fontId="0" fillId="52" borderId="0" xfId="0" applyFill="1" applyAlignment="1">
      <alignment horizontal="center" wrapText="1"/>
    </xf>
    <xf numFmtId="0" fontId="0" fillId="52" borderId="0" xfId="0" applyFill="1" applyAlignment="1">
      <alignment horizontal="center" vertical="center" wrapText="1"/>
    </xf>
    <xf numFmtId="14" fontId="5" fillId="0" borderId="0" xfId="0" applyNumberFormat="1" applyFont="1" applyAlignment="1">
      <alignment horizontal="center" wrapText="1"/>
    </xf>
    <xf numFmtId="0" fontId="0" fillId="6" borderId="0" xfId="0" applyFill="1" applyAlignment="1">
      <alignment horizontal="left" wrapText="1"/>
    </xf>
    <xf numFmtId="0" fontId="0" fillId="7" borderId="0" xfId="0" applyFill="1" applyAlignment="1">
      <alignment horizontal="left" wrapText="1"/>
    </xf>
    <xf numFmtId="0" fontId="0" fillId="8" borderId="0" xfId="0" applyFill="1" applyAlignment="1">
      <alignment horizontal="left" wrapText="1"/>
    </xf>
    <xf numFmtId="0" fontId="0" fillId="45" borderId="0" xfId="0" applyFill="1" applyAlignment="1">
      <alignment horizontal="left" wrapText="1"/>
    </xf>
    <xf numFmtId="0" fontId="0" fillId="9" borderId="0" xfId="0" applyFill="1" applyAlignment="1">
      <alignment horizontal="left" wrapText="1"/>
    </xf>
    <xf numFmtId="0" fontId="0" fillId="10" borderId="0" xfId="0" applyFill="1" applyAlignment="1">
      <alignment horizontal="left" wrapText="1"/>
    </xf>
    <xf numFmtId="0" fontId="0" fillId="24" borderId="0" xfId="0" applyFill="1" applyAlignment="1">
      <alignment horizontal="left" wrapText="1"/>
    </xf>
    <xf numFmtId="0" fontId="0" fillId="25" borderId="0" xfId="0" applyFill="1" applyAlignment="1">
      <alignment horizontal="left" wrapText="1"/>
    </xf>
    <xf numFmtId="0" fontId="0" fillId="11" borderId="0" xfId="0" applyFill="1" applyAlignment="1">
      <alignment horizontal="left" wrapText="1"/>
    </xf>
    <xf numFmtId="0" fontId="0" fillId="30" borderId="0" xfId="0" applyFill="1" applyAlignment="1">
      <alignment horizontal="left" wrapText="1"/>
    </xf>
    <xf numFmtId="0" fontId="0" fillId="31" borderId="0" xfId="0" applyFill="1" applyAlignment="1">
      <alignment horizontal="left" wrapText="1"/>
    </xf>
    <xf numFmtId="0" fontId="0" fillId="26" borderId="0" xfId="0" applyFill="1" applyAlignment="1">
      <alignment horizontal="left" wrapText="1"/>
    </xf>
    <xf numFmtId="0" fontId="0" fillId="3" borderId="0" xfId="0" applyFill="1" applyAlignment="1">
      <alignment horizontal="left" wrapText="1"/>
    </xf>
    <xf numFmtId="0" fontId="0" fillId="12" borderId="0" xfId="0" applyFill="1" applyAlignment="1">
      <alignment horizontal="left" wrapText="1"/>
    </xf>
    <xf numFmtId="0" fontId="0" fillId="32" borderId="0" xfId="0" applyFill="1" applyAlignment="1">
      <alignment horizontal="left" wrapText="1"/>
    </xf>
    <xf numFmtId="0" fontId="0" fillId="13" borderId="0" xfId="0" applyFill="1" applyAlignment="1">
      <alignment horizontal="left" wrapText="1"/>
    </xf>
    <xf numFmtId="0" fontId="0" fillId="21" borderId="0" xfId="0" applyFill="1" applyAlignment="1">
      <alignment horizontal="left" wrapText="1"/>
    </xf>
    <xf numFmtId="0" fontId="0" fillId="44" borderId="0" xfId="0" applyFill="1" applyAlignment="1">
      <alignment horizontal="left" wrapText="1"/>
    </xf>
    <xf numFmtId="0" fontId="0" fillId="43" borderId="0" xfId="0" applyFill="1" applyAlignment="1">
      <alignment horizontal="left" wrapText="1"/>
    </xf>
    <xf numFmtId="0" fontId="0" fillId="14" borderId="0" xfId="0" applyFill="1" applyAlignment="1">
      <alignment horizontal="left" wrapText="1"/>
    </xf>
    <xf numFmtId="0" fontId="0" fillId="42" borderId="0" xfId="0" applyFill="1" applyAlignment="1">
      <alignment horizontal="left" wrapText="1"/>
    </xf>
    <xf numFmtId="0" fontId="0" fillId="15" borderId="0" xfId="0" applyFill="1" applyAlignment="1">
      <alignment horizontal="left" wrapText="1"/>
    </xf>
    <xf numFmtId="0" fontId="0" fillId="41" borderId="0" xfId="0" applyFill="1" applyAlignment="1">
      <alignment horizontal="left" wrapText="1"/>
    </xf>
    <xf numFmtId="0" fontId="0" fillId="29" borderId="0" xfId="0" applyFill="1" applyAlignment="1">
      <alignment horizontal="left" wrapText="1"/>
    </xf>
    <xf numFmtId="0" fontId="0" fillId="40" borderId="0" xfId="0" applyFill="1" applyAlignment="1">
      <alignment horizontal="left" wrapText="1"/>
    </xf>
    <xf numFmtId="0" fontId="0" fillId="16" borderId="0" xfId="0" applyFill="1" applyAlignment="1">
      <alignment horizontal="left" wrapText="1"/>
    </xf>
    <xf numFmtId="0" fontId="0" fillId="17" borderId="0" xfId="0" applyFill="1" applyAlignment="1">
      <alignment horizontal="left" wrapText="1"/>
    </xf>
    <xf numFmtId="0" fontId="0" fillId="28" borderId="0" xfId="0" applyFill="1" applyAlignment="1">
      <alignment horizontal="left" wrapText="1"/>
    </xf>
    <xf numFmtId="0" fontId="0" fillId="22" borderId="0" xfId="0" applyFill="1" applyAlignment="1">
      <alignment horizontal="left" wrapText="1"/>
    </xf>
    <xf numFmtId="0" fontId="0" fillId="27" borderId="0" xfId="0" applyFill="1" applyAlignment="1">
      <alignment horizontal="left" wrapText="1"/>
    </xf>
    <xf numFmtId="0" fontId="0" fillId="39" borderId="0" xfId="0" applyFill="1" applyAlignment="1">
      <alignment horizontal="left" wrapText="1"/>
    </xf>
    <xf numFmtId="0" fontId="0" fillId="38" borderId="0" xfId="0" applyFill="1" applyAlignment="1">
      <alignment horizontal="left" wrapText="1"/>
    </xf>
    <xf numFmtId="0" fontId="0" fillId="18" borderId="0" xfId="0" applyFill="1" applyAlignment="1">
      <alignment horizontal="left" wrapText="1"/>
    </xf>
    <xf numFmtId="0" fontId="0" fillId="19" borderId="0" xfId="0" applyFill="1" applyAlignment="1">
      <alignment horizontal="left" wrapText="1"/>
    </xf>
    <xf numFmtId="0" fontId="0" fillId="20" borderId="0" xfId="0" applyFill="1" applyAlignment="1">
      <alignment horizontal="left" wrapText="1"/>
    </xf>
    <xf numFmtId="0" fontId="0" fillId="37" borderId="0" xfId="0" applyFill="1" applyAlignment="1">
      <alignment horizontal="left" wrapText="1"/>
    </xf>
    <xf numFmtId="0" fontId="0" fillId="36" borderId="0" xfId="0" applyFill="1" applyAlignment="1">
      <alignment horizontal="left" wrapText="1"/>
    </xf>
    <xf numFmtId="0" fontId="0" fillId="35" borderId="0" xfId="0" applyFill="1" applyAlignment="1">
      <alignment horizontal="left" wrapText="1"/>
    </xf>
    <xf numFmtId="0" fontId="0" fillId="34" borderId="0" xfId="0" applyFill="1" applyAlignment="1">
      <alignment horizontal="left" wrapText="1"/>
    </xf>
    <xf numFmtId="0" fontId="0" fillId="23" borderId="0" xfId="0" applyFill="1" applyAlignment="1">
      <alignment horizontal="left" wrapText="1"/>
    </xf>
    <xf numFmtId="0" fontId="0" fillId="33" borderId="0" xfId="0" applyFill="1" applyAlignment="1">
      <alignment horizontal="left" wrapText="1"/>
    </xf>
    <xf numFmtId="0" fontId="13" fillId="0" borderId="0" xfId="0" applyFont="1"/>
    <xf numFmtId="14" fontId="13" fillId="0" borderId="0" xfId="0" applyNumberFormat="1" applyFont="1" applyAlignment="1">
      <alignment horizontal="center"/>
    </xf>
    <xf numFmtId="0" fontId="13" fillId="0" borderId="0" xfId="0" applyFont="1" applyAlignment="1">
      <alignment wrapText="1"/>
    </xf>
    <xf numFmtId="0" fontId="14" fillId="0" borderId="0" xfId="0" applyFont="1"/>
    <xf numFmtId="14" fontId="14" fillId="0" borderId="0" xfId="0" applyNumberFormat="1" applyFont="1" applyAlignment="1">
      <alignment horizontal="center"/>
    </xf>
    <xf numFmtId="0" fontId="14" fillId="0" borderId="0" xfId="0" applyFont="1" applyAlignment="1">
      <alignment wrapText="1"/>
    </xf>
    <xf numFmtId="0" fontId="7" fillId="0" borderId="0" xfId="3" applyFont="1" applyAlignment="1">
      <alignment vertical="center"/>
    </xf>
  </cellXfs>
  <cellStyles count="9">
    <cellStyle name="Currency" xfId="1" builtinId="4"/>
    <cellStyle name="Hyperlink" xfId="7" builtinId="8"/>
    <cellStyle name="Normal" xfId="0" builtinId="0"/>
    <cellStyle name="Normal 2" xfId="3" xr:uid="{718AD56A-39EB-41DF-8F32-54CC56A6A309}"/>
    <cellStyle name="Normal 4" xfId="4" xr:uid="{3EB09160-5B9F-4425-BF8D-0D52B7B0BC7F}"/>
    <cellStyle name="Normal 5" xfId="5" xr:uid="{07052464-9D24-4B71-BED8-899075952B01}"/>
    <cellStyle name="Normal 6" xfId="6" xr:uid="{F4CCACA6-4D6E-4EC7-9446-3E68306B2DD4}"/>
    <cellStyle name="Normal_Sheet1" xfId="8" xr:uid="{4DD0CC10-C7F2-4E2B-95F6-B38F655BA898}"/>
    <cellStyle name="Percent" xfId="2" builtinId="5"/>
  </cellStyles>
  <dxfs count="18">
    <dxf>
      <font>
        <strike val="0"/>
        <outline val="0"/>
        <shadow val="0"/>
        <u val="none"/>
        <vertAlign val="baseline"/>
        <sz val="12"/>
        <name val="Calibri"/>
        <family val="2"/>
        <scheme val="none"/>
      </font>
    </dxf>
    <dxf>
      <font>
        <strike val="0"/>
        <outline val="0"/>
        <shadow val="0"/>
        <u val="none"/>
        <vertAlign val="baseline"/>
        <sz val="12"/>
        <name val="Calibri"/>
        <family val="2"/>
        <scheme val="none"/>
      </font>
    </dxf>
    <dxf>
      <font>
        <strike val="0"/>
        <outline val="0"/>
        <shadow val="0"/>
        <u val="none"/>
        <vertAlign val="baseline"/>
        <sz val="12"/>
        <name val="Calibri"/>
        <family val="2"/>
        <scheme val="none"/>
      </font>
    </dxf>
    <dxf>
      <font>
        <strike val="0"/>
        <outline val="0"/>
        <shadow val="0"/>
        <u val="none"/>
        <vertAlign val="baseline"/>
        <sz val="12"/>
        <name val="Calibri"/>
        <family val="2"/>
        <scheme val="none"/>
      </font>
    </dxf>
    <dxf>
      <font>
        <strike val="0"/>
        <outline val="0"/>
        <shadow val="0"/>
        <u val="none"/>
        <vertAlign val="baseline"/>
        <sz val="12"/>
        <name val="Calibri"/>
        <family val="2"/>
        <scheme val="none"/>
      </font>
    </dxf>
    <dxf>
      <font>
        <strike val="0"/>
        <outline val="0"/>
        <shadow val="0"/>
        <u val="none"/>
        <vertAlign val="baseline"/>
        <sz val="12"/>
        <name val="Calibri"/>
        <family val="2"/>
        <scheme val="none"/>
      </font>
    </dxf>
    <dxf>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rgb="FF000000"/>
        <name val="Aptos Narrow"/>
        <family val="2"/>
        <scheme val="minor"/>
      </font>
      <alignment horizontal="left" vertical="top"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strike val="0"/>
        <outline val="0"/>
        <shadow val="0"/>
        <u val="none"/>
        <vertAlign val="baseline"/>
        <sz val="14"/>
        <color auto="1"/>
        <name val="Aptos Narrow"/>
        <family val="2"/>
        <scheme val="minor"/>
      </font>
      <fill>
        <patternFill patternType="solid">
          <fgColor indexed="64"/>
          <bgColor theme="3" tint="0.59999389629810485"/>
        </patternFill>
      </fill>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2"/>
        <color rgb="FF000000"/>
        <name val="Aptos Narrow"/>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ptos Narrow"/>
        <family val="2"/>
        <scheme val="minor"/>
      </font>
      <alignment horizontal="left" vertical="center" textRotation="0" wrapText="0" indent="0" justifyLastLine="0" shrinkToFit="0" readingOrder="0"/>
    </dxf>
    <dxf>
      <font>
        <b val="0"/>
        <i val="0"/>
        <strike val="0"/>
        <condense val="0"/>
        <extend val="0"/>
        <outline val="0"/>
        <shadow val="0"/>
        <u val="none"/>
        <vertAlign val="baseline"/>
        <sz val="12"/>
        <color rgb="FF000000"/>
        <name val="Aptos Narrow"/>
        <family val="2"/>
        <scheme val="minor"/>
      </font>
      <alignment horizontal="general" vertical="center" textRotation="0" wrapText="0" indent="0" justifyLastLine="0" shrinkToFit="0" readingOrder="0"/>
    </dxf>
    <dxf>
      <font>
        <strike val="0"/>
        <outline val="0"/>
        <shadow val="0"/>
        <u val="none"/>
        <vertAlign val="baseline"/>
        <sz val="14"/>
        <color theme="0"/>
        <name val="Aptos Narrow"/>
        <family val="2"/>
        <scheme val="minor"/>
      </font>
      <alignment horizontal="center" vertical="center" textRotation="0" indent="0" justifyLastLine="0" shrinkToFit="0" readingOrder="0"/>
    </dxf>
  </dxfs>
  <tableStyles count="0" defaultTableStyle="TableStyleMedium2" defaultPivotStyle="PivotStyleLight16"/>
  <colors>
    <mruColors>
      <color rgb="FF4FB9E3"/>
      <color rgb="FFCCFFCC"/>
      <color rgb="FFFF5050"/>
      <color rgb="FF00CC99"/>
      <color rgb="FF99FF99"/>
      <color rgb="FFFFCCFF"/>
      <color rgb="FFCCFFFF"/>
      <color rgb="FFCCFF66"/>
      <color rgb="FFFF7C80"/>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Cortnee Whitlock " id="{41350F04-9177-4D28-81C2-FD697E37539E}" userId="Cortnee Whitlock " providerId="None"/>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375CBC4-1AE8-4578-A125-198C4FC31461}" name="Table2" displayName="Table2" ref="A11:C28" totalsRowShown="0" headerRowDxfId="17">
  <autoFilter ref="A11:C28" xr:uid="{2375CBC4-1AE8-4578-A125-198C4FC31461}"/>
  <sortState xmlns:xlrd2="http://schemas.microsoft.com/office/spreadsheetml/2017/richdata2" ref="A12:C28">
    <sortCondition ref="A11:A28"/>
  </sortState>
  <tableColumns count="3">
    <tableColumn id="1" xr3:uid="{D7BD7901-F4B9-4A10-8983-21550D5A86B7}" name="Term" dataDxfId="16"/>
    <tableColumn id="2" xr3:uid="{31147FD3-38AE-47CB-9CE3-C14C4E18E1C9}" name="Definition" dataDxfId="15"/>
    <tableColumn id="3" xr3:uid="{7D7C401F-290C-4503-9AB6-236CE16DC440}" name="Source" dataDxfId="14"/>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ACC0FDD-37FC-4FE5-8406-515D67F725F2}" name="Table16" displayName="Table16" ref="A1:D8" totalsRowShown="0" headerRowDxfId="13" headerRowBorderDxfId="12" tableBorderDxfId="11" totalsRowBorderDxfId="10">
  <autoFilter ref="A1:D8" xr:uid="{5ACC0FDD-37FC-4FE5-8406-515D67F725F2}"/>
  <sortState xmlns:xlrd2="http://schemas.microsoft.com/office/spreadsheetml/2017/richdata2" ref="A2:D8">
    <sortCondition ref="A1:A8"/>
  </sortState>
  <tableColumns count="4">
    <tableColumn id="1" xr3:uid="{759633D9-A863-474E-9B0B-E8BC19D8499F}" name="Source" dataDxfId="9"/>
    <tableColumn id="2" xr3:uid="{4C9A5597-5A79-4A26-8448-2AD45DAB6447}" name="Description" dataDxfId="8"/>
    <tableColumn id="3" xr3:uid="{FEB74EB9-5C0D-424F-B9B8-496C58811709}" name="Website" dataDxfId="7"/>
    <tableColumn id="4" xr3:uid="{5F11804F-42E9-4109-95BD-CD9368245BCA}" name="Other Information" dataDxfId="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5157785-3C08-48B6-B881-B9E0B409FA61}" name="Table11" displayName="Table11" ref="A1:E10" totalsRowShown="0" dataDxfId="5">
  <autoFilter ref="A1:E10" xr:uid="{E5157785-3C08-48B6-B881-B9E0B409FA61}"/>
  <tableColumns count="5">
    <tableColumn id="1" xr3:uid="{4D517DCB-E43E-4238-8A9E-16C396B54B9B}" name="Version" dataDxfId="4"/>
    <tableColumn id="2" xr3:uid="{4D2C5AD5-1CCF-419B-B2CC-8C2E71D247E6}" name="Date" dataDxfId="3"/>
    <tableColumn id="3" xr3:uid="{01464D9E-5949-43ED-828D-6E10FFF7B945}" name="Author" dataDxfId="2"/>
    <tableColumn id="4" xr3:uid="{66035BBC-D40B-4E54-BDFC-5818BA35ED4C}" name="Description" dataDxfId="1"/>
    <tableColumn id="5" xr3:uid="{86727DAC-A53F-4535-858F-32CC5F95A546}" name="Additional Note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I1" dT="2024-11-27T18:31:03.86" personId="{41350F04-9177-4D28-81C2-FD697E37539E}" id="{7D5F6AC1-2D7F-40CF-ABFB-B958B35E415C}">
    <text>Central tendency used was the median of all NDCs</text>
  </threadedComment>
  <threadedComment ref="AB1" dT="2024-12-11T00:17:51.94" personId="{41350F04-9177-4D28-81C2-FD697E37539E}" id="{EAC321E9-31F5-4FDE-8259-E2A990958687}">
    <text>Added column from last review.</text>
  </threadedComment>
  <threadedComment ref="AC1" dT="2024-12-11T00:18:09.15" personId="{41350F04-9177-4D28-81C2-FD697E37539E}" id="{69439B2A-C526-4C4A-BD91-868FEA91C885}">
    <text>Added column from last review.</text>
  </threadedComment>
  <threadedComment ref="AH1" dT="2024-12-11T00:18:24.52" personId="{41350F04-9177-4D28-81C2-FD697E37539E}" id="{4C618FC5-1841-4C76-B12F-E1F2025B55E5}">
    <text>Added column from last review.</text>
  </threadedComment>
  <threadedComment ref="AI1" dT="2024-12-11T00:18:29.98" personId="{41350F04-9177-4D28-81C2-FD697E37539E}" id="{771A39A1-0374-4B36-9BC4-0C3A7C187047}">
    <text>Added column from last review.</text>
  </threadedComment>
</ThreadedComments>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fda.gov/drugs/drug-approvals-and-databases/approved-drug-products-therapeutic-equivalence-evaluations-orange-book" TargetMode="External"/><Relationship Id="rId2" Type="http://schemas.openxmlformats.org/officeDocument/2006/relationships/hyperlink" Target="https://open.fda.gov/data/ndc/" TargetMode="External"/><Relationship Id="rId1" Type="http://schemas.openxmlformats.org/officeDocument/2006/relationships/hyperlink" Target="https://www.accessdata.fda.gov/scripts/opdlisting/oopd/index.cfm" TargetMode="Externa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BC780-08A7-41CF-8A39-5E1F70C540E1}">
  <dimension ref="A1:C28"/>
  <sheetViews>
    <sheetView topLeftCell="A23" workbookViewId="0">
      <selection activeCell="C33" sqref="C33"/>
    </sheetView>
  </sheetViews>
  <sheetFormatPr defaultRowHeight="13.2" x14ac:dyDescent="0.25"/>
  <cols>
    <col min="1" max="1" width="31.109375" bestFit="1" customWidth="1"/>
    <col min="2" max="2" width="86.6640625" customWidth="1"/>
    <col min="3" max="3" width="38.6640625" customWidth="1"/>
  </cols>
  <sheetData>
    <row r="1" spans="1:3" ht="13.8" x14ac:dyDescent="0.25">
      <c r="A1" s="115" t="s">
        <v>397</v>
      </c>
      <c r="B1" s="115"/>
      <c r="C1" s="115"/>
    </row>
    <row r="2" spans="1:3" ht="13.8" x14ac:dyDescent="0.25">
      <c r="A2" s="53" t="s">
        <v>389</v>
      </c>
      <c r="B2" s="54" t="s">
        <v>390</v>
      </c>
      <c r="C2" s="54" t="s">
        <v>391</v>
      </c>
    </row>
    <row r="3" spans="1:3" ht="133.19999999999999" customHeight="1" x14ac:dyDescent="0.25">
      <c r="A3" s="55" t="s">
        <v>7</v>
      </c>
      <c r="B3" s="55" t="s">
        <v>392</v>
      </c>
      <c r="C3" s="52" t="s">
        <v>442</v>
      </c>
    </row>
    <row r="4" spans="1:3" ht="103.8" customHeight="1" x14ac:dyDescent="0.25">
      <c r="A4" s="55" t="s">
        <v>6</v>
      </c>
      <c r="B4" s="55" t="s">
        <v>393</v>
      </c>
      <c r="C4" s="52" t="s">
        <v>443</v>
      </c>
    </row>
    <row r="5" spans="1:3" ht="77.400000000000006" customHeight="1" x14ac:dyDescent="0.25">
      <c r="A5" s="55" t="s">
        <v>8</v>
      </c>
      <c r="B5" s="55" t="s">
        <v>394</v>
      </c>
      <c r="C5" s="52" t="s">
        <v>444</v>
      </c>
    </row>
    <row r="6" spans="1:3" ht="116.4" customHeight="1" x14ac:dyDescent="0.25">
      <c r="A6" s="55" t="s">
        <v>5</v>
      </c>
      <c r="B6" s="55" t="s">
        <v>395</v>
      </c>
      <c r="C6" s="52" t="s">
        <v>396</v>
      </c>
    </row>
    <row r="11" spans="1:3" ht="30.6" customHeight="1" x14ac:dyDescent="0.25">
      <c r="A11" s="63" t="s">
        <v>388</v>
      </c>
      <c r="B11" s="64" t="s">
        <v>447</v>
      </c>
      <c r="C11" s="63" t="s">
        <v>406</v>
      </c>
    </row>
    <row r="12" spans="1:3" ht="135" x14ac:dyDescent="0.25">
      <c r="A12" s="56" t="s">
        <v>449</v>
      </c>
      <c r="B12" s="57" t="s">
        <v>451</v>
      </c>
      <c r="C12" s="58" t="s">
        <v>414</v>
      </c>
    </row>
    <row r="13" spans="1:3" ht="93.6" x14ac:dyDescent="0.25">
      <c r="A13" s="56" t="s">
        <v>445</v>
      </c>
      <c r="B13" s="57" t="s">
        <v>454</v>
      </c>
      <c r="C13" s="58" t="s">
        <v>414</v>
      </c>
    </row>
    <row r="14" spans="1:3" ht="45" x14ac:dyDescent="0.25">
      <c r="A14" s="56" t="s">
        <v>457</v>
      </c>
      <c r="B14" s="57" t="s">
        <v>458</v>
      </c>
      <c r="C14" s="58" t="s">
        <v>414</v>
      </c>
    </row>
    <row r="15" spans="1:3" ht="60" x14ac:dyDescent="0.25">
      <c r="A15" s="56" t="s">
        <v>479</v>
      </c>
      <c r="B15" s="57" t="s">
        <v>470</v>
      </c>
      <c r="C15" s="58" t="s">
        <v>469</v>
      </c>
    </row>
    <row r="16" spans="1:3" ht="15" x14ac:dyDescent="0.25">
      <c r="A16" s="56" t="s">
        <v>478</v>
      </c>
      <c r="B16" s="59" t="s">
        <v>468</v>
      </c>
      <c r="C16" s="58" t="s">
        <v>469</v>
      </c>
    </row>
    <row r="17" spans="1:3" ht="45" x14ac:dyDescent="0.25">
      <c r="A17" s="56" t="s">
        <v>459</v>
      </c>
      <c r="B17" s="57" t="s">
        <v>460</v>
      </c>
      <c r="C17" s="58" t="s">
        <v>414</v>
      </c>
    </row>
    <row r="18" spans="1:3" ht="15.6" x14ac:dyDescent="0.25">
      <c r="A18" s="56" t="s">
        <v>461</v>
      </c>
      <c r="B18" s="59" t="s">
        <v>462</v>
      </c>
      <c r="C18" s="58" t="s">
        <v>414</v>
      </c>
    </row>
    <row r="19" spans="1:3" ht="15" x14ac:dyDescent="0.25">
      <c r="A19" s="56" t="s">
        <v>463</v>
      </c>
      <c r="B19" s="59" t="s">
        <v>464</v>
      </c>
      <c r="C19" s="58" t="s">
        <v>465</v>
      </c>
    </row>
    <row r="20" spans="1:3" ht="24.6" customHeight="1" x14ac:dyDescent="0.25">
      <c r="A20" s="62" t="s">
        <v>480</v>
      </c>
      <c r="B20" s="62" t="s">
        <v>481</v>
      </c>
      <c r="C20" s="61"/>
    </row>
    <row r="21" spans="1:3" ht="30.6" customHeight="1" x14ac:dyDescent="0.25">
      <c r="A21" s="62" t="s">
        <v>482</v>
      </c>
      <c r="B21" s="62" t="s">
        <v>483</v>
      </c>
      <c r="C21" s="61"/>
    </row>
    <row r="22" spans="1:3" ht="45" x14ac:dyDescent="0.25">
      <c r="A22" s="56" t="s">
        <v>466</v>
      </c>
      <c r="B22" s="57" t="s">
        <v>467</v>
      </c>
      <c r="C22" s="58" t="s">
        <v>414</v>
      </c>
    </row>
    <row r="23" spans="1:3" ht="195" x14ac:dyDescent="0.25">
      <c r="A23" s="56" t="s">
        <v>450</v>
      </c>
      <c r="B23" s="57" t="s">
        <v>453</v>
      </c>
      <c r="C23" s="58" t="s">
        <v>414</v>
      </c>
    </row>
    <row r="24" spans="1:3" ht="30" x14ac:dyDescent="0.25">
      <c r="A24" s="56" t="s">
        <v>471</v>
      </c>
      <c r="B24" s="57" t="s">
        <v>472</v>
      </c>
      <c r="C24" s="58" t="s">
        <v>414</v>
      </c>
    </row>
    <row r="25" spans="1:3" ht="62.4" x14ac:dyDescent="0.25">
      <c r="A25" s="56" t="s">
        <v>473</v>
      </c>
      <c r="B25" s="57" t="s">
        <v>474</v>
      </c>
      <c r="C25" s="58" t="s">
        <v>465</v>
      </c>
    </row>
    <row r="26" spans="1:3" ht="90" x14ac:dyDescent="0.25">
      <c r="A26" s="56" t="s">
        <v>446</v>
      </c>
      <c r="B26" s="57" t="s">
        <v>456</v>
      </c>
      <c r="C26" s="60" t="s">
        <v>455</v>
      </c>
    </row>
    <row r="27" spans="1:3" ht="120" x14ac:dyDescent="0.25">
      <c r="A27" s="56" t="s">
        <v>448</v>
      </c>
      <c r="B27" s="57" t="s">
        <v>452</v>
      </c>
      <c r="C27" s="58" t="s">
        <v>414</v>
      </c>
    </row>
    <row r="28" spans="1:3" ht="15.6" x14ac:dyDescent="0.25">
      <c r="A28" s="56" t="s">
        <v>475</v>
      </c>
      <c r="B28" s="59" t="s">
        <v>476</v>
      </c>
      <c r="C28" s="58" t="s">
        <v>477</v>
      </c>
    </row>
  </sheetData>
  <mergeCells count="1">
    <mergeCell ref="A1:C1"/>
  </mergeCell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89706-A2D1-40EA-AAD6-FB388F070F05}">
  <dimension ref="A1:D8"/>
  <sheetViews>
    <sheetView showGridLines="0" workbookViewId="0">
      <pane ySplit="1" topLeftCell="A2" activePane="bottomLeft" state="frozen"/>
      <selection pane="bottomLeft" activeCell="B13" sqref="B13"/>
    </sheetView>
  </sheetViews>
  <sheetFormatPr defaultRowHeight="13.2" x14ac:dyDescent="0.25"/>
  <cols>
    <col min="1" max="1" width="34.6640625" customWidth="1"/>
    <col min="2" max="2" width="60.88671875" customWidth="1"/>
    <col min="3" max="3" width="41.44140625" customWidth="1"/>
    <col min="4" max="4" width="45.33203125" customWidth="1"/>
  </cols>
  <sheetData>
    <row r="1" spans="1:4" ht="17.399999999999999" x14ac:dyDescent="0.3">
      <c r="A1" s="41" t="s">
        <v>406</v>
      </c>
      <c r="B1" s="42" t="s">
        <v>407</v>
      </c>
      <c r="C1" s="42" t="s">
        <v>408</v>
      </c>
      <c r="D1" s="43" t="s">
        <v>409</v>
      </c>
    </row>
    <row r="2" spans="1:4" ht="52.8" x14ac:dyDescent="0.25">
      <c r="A2" s="44" t="s">
        <v>410</v>
      </c>
      <c r="B2" s="45" t="s">
        <v>411</v>
      </c>
      <c r="C2" s="47" t="s">
        <v>412</v>
      </c>
      <c r="D2" s="46" t="s">
        <v>413</v>
      </c>
    </row>
    <row r="3" spans="1:4" ht="39.6" x14ac:dyDescent="0.25">
      <c r="A3" s="44" t="s">
        <v>414</v>
      </c>
      <c r="B3" s="45" t="s">
        <v>415</v>
      </c>
      <c r="C3" s="47" t="s">
        <v>416</v>
      </c>
      <c r="D3" s="46" t="s">
        <v>417</v>
      </c>
    </row>
    <row r="4" spans="1:4" ht="26.4" x14ac:dyDescent="0.25">
      <c r="A4" s="44" t="s">
        <v>414</v>
      </c>
      <c r="B4" s="45" t="s">
        <v>415</v>
      </c>
      <c r="C4" s="47" t="s">
        <v>418</v>
      </c>
      <c r="D4" s="46" t="s">
        <v>419</v>
      </c>
    </row>
    <row r="5" spans="1:4" ht="39.6" x14ac:dyDescent="0.25">
      <c r="A5" s="44" t="s">
        <v>414</v>
      </c>
      <c r="B5" s="45" t="s">
        <v>415</v>
      </c>
      <c r="C5" s="47" t="s">
        <v>427</v>
      </c>
      <c r="D5" s="46" t="s">
        <v>430</v>
      </c>
    </row>
    <row r="6" spans="1:4" ht="26.4" x14ac:dyDescent="0.25">
      <c r="A6" s="44" t="s">
        <v>420</v>
      </c>
      <c r="B6" s="45" t="s">
        <v>421</v>
      </c>
      <c r="C6" s="45" t="s">
        <v>422</v>
      </c>
      <c r="D6" s="46" t="s">
        <v>426</v>
      </c>
    </row>
    <row r="7" spans="1:4" ht="114" customHeight="1" x14ac:dyDescent="0.25">
      <c r="A7" s="44" t="s">
        <v>423</v>
      </c>
      <c r="B7" s="45" t="s">
        <v>424</v>
      </c>
      <c r="C7" s="45"/>
      <c r="D7" s="46" t="s">
        <v>425</v>
      </c>
    </row>
    <row r="8" spans="1:4" ht="50.4" customHeight="1" x14ac:dyDescent="0.25">
      <c r="A8" s="48" t="s">
        <v>428</v>
      </c>
      <c r="B8" s="49" t="s">
        <v>431</v>
      </c>
      <c r="C8" s="50"/>
      <c r="D8" s="51" t="s">
        <v>429</v>
      </c>
    </row>
  </sheetData>
  <hyperlinks>
    <hyperlink ref="C4" r:id="rId1" display="https://www.accessdata.fda.gov/scripts/opdlisting/oopd/index.cfm" xr:uid="{0F4C5893-06F0-4157-B302-9C5DBD1F140F}"/>
    <hyperlink ref="C3" r:id="rId2" xr:uid="{EDC3AA0C-5333-4ED7-9C7F-3150BE0B3280}"/>
    <hyperlink ref="C5" r:id="rId3" xr:uid="{6B407BE5-696A-4B10-9939-09C1205C1B12}"/>
  </hyperlinks>
  <pageMargins left="0.7" right="0.7" top="0.75" bottom="0.75" header="0.3" footer="0.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B70EF-2F38-4C7D-80D6-53847AAE65E7}">
  <dimension ref="A1:E10"/>
  <sheetViews>
    <sheetView workbookViewId="0">
      <selection activeCell="E13" sqref="E13"/>
    </sheetView>
  </sheetViews>
  <sheetFormatPr defaultRowHeight="13.2" x14ac:dyDescent="0.25"/>
  <cols>
    <col min="1" max="1" width="13.44140625" customWidth="1"/>
    <col min="2" max="2" width="14.77734375" customWidth="1"/>
    <col min="3" max="3" width="19.6640625" customWidth="1"/>
    <col min="4" max="4" width="52.21875" bestFit="1" customWidth="1"/>
    <col min="5" max="5" width="37.21875" customWidth="1"/>
  </cols>
  <sheetData>
    <row r="1" spans="1:5" x14ac:dyDescent="0.25">
      <c r="A1" t="s">
        <v>494</v>
      </c>
      <c r="B1" t="s">
        <v>495</v>
      </c>
      <c r="C1" t="s">
        <v>496</v>
      </c>
      <c r="D1" t="s">
        <v>407</v>
      </c>
      <c r="E1" t="s">
        <v>497</v>
      </c>
    </row>
    <row r="2" spans="1:5" ht="46.8" x14ac:dyDescent="0.3">
      <c r="A2" s="109" t="s">
        <v>499</v>
      </c>
      <c r="B2" s="110">
        <v>45694</v>
      </c>
      <c r="C2" s="109" t="s">
        <v>498</v>
      </c>
      <c r="D2" s="111" t="s">
        <v>489</v>
      </c>
      <c r="E2" s="112"/>
    </row>
    <row r="3" spans="1:5" ht="62.4" x14ac:dyDescent="0.3">
      <c r="A3" s="112" t="s">
        <v>499</v>
      </c>
      <c r="B3" s="113">
        <v>45694</v>
      </c>
      <c r="C3" s="112" t="s">
        <v>498</v>
      </c>
      <c r="D3" s="114" t="s">
        <v>501</v>
      </c>
      <c r="E3" s="112"/>
    </row>
    <row r="4" spans="1:5" ht="31.2" x14ac:dyDescent="0.3">
      <c r="A4" s="112" t="s">
        <v>499</v>
      </c>
      <c r="B4" s="113">
        <v>45694</v>
      </c>
      <c r="C4" s="112" t="s">
        <v>498</v>
      </c>
      <c r="D4" s="114" t="s">
        <v>492</v>
      </c>
      <c r="E4" s="112"/>
    </row>
    <row r="5" spans="1:5" ht="15.6" x14ac:dyDescent="0.3">
      <c r="A5" s="112" t="s">
        <v>499</v>
      </c>
      <c r="B5" s="113">
        <v>45694</v>
      </c>
      <c r="C5" s="112" t="s">
        <v>498</v>
      </c>
      <c r="D5" s="112" t="s">
        <v>493</v>
      </c>
      <c r="E5" s="112"/>
    </row>
    <row r="6" spans="1:5" ht="31.2" x14ac:dyDescent="0.3">
      <c r="A6" s="112" t="s">
        <v>499</v>
      </c>
      <c r="B6" s="113">
        <v>45694</v>
      </c>
      <c r="C6" s="112" t="s">
        <v>498</v>
      </c>
      <c r="D6" s="114" t="s">
        <v>500</v>
      </c>
      <c r="E6" s="112"/>
    </row>
    <row r="7" spans="1:5" ht="15.6" x14ac:dyDescent="0.3">
      <c r="A7" s="112"/>
      <c r="B7" s="112"/>
      <c r="C7" s="112"/>
      <c r="D7" s="112"/>
      <c r="E7" s="112"/>
    </row>
    <row r="8" spans="1:5" ht="15.6" x14ac:dyDescent="0.3">
      <c r="A8" s="112"/>
      <c r="B8" s="112"/>
      <c r="C8" s="112"/>
      <c r="D8" s="112"/>
      <c r="E8" s="112"/>
    </row>
    <row r="9" spans="1:5" ht="15.6" x14ac:dyDescent="0.3">
      <c r="A9" s="112"/>
      <c r="B9" s="112"/>
      <c r="C9" s="112"/>
      <c r="D9" s="112"/>
      <c r="E9" s="112"/>
    </row>
    <row r="10" spans="1:5" ht="15.6" x14ac:dyDescent="0.3">
      <c r="A10" s="112"/>
      <c r="B10" s="112"/>
      <c r="C10" s="112"/>
      <c r="D10" s="112"/>
      <c r="E10" s="112"/>
    </row>
  </sheetData>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E6492-8741-4B9F-94F6-AE53557E08C1}">
  <dimension ref="A1:AM159"/>
  <sheetViews>
    <sheetView tabSelected="1" zoomScale="120" zoomScaleNormal="120" workbookViewId="0">
      <pane xSplit="3" ySplit="1" topLeftCell="W100" activePane="bottomRight" state="frozen"/>
      <selection pane="topRight" activeCell="D1" sqref="D1"/>
      <selection pane="bottomLeft" activeCell="A2" sqref="A2"/>
      <selection pane="bottomRight" activeCell="W102" sqref="W102"/>
    </sheetView>
  </sheetViews>
  <sheetFormatPr defaultColWidth="9.109375" defaultRowHeight="13.2" outlineLevelCol="1" x14ac:dyDescent="0.25"/>
  <cols>
    <col min="1" max="1" width="30" style="3" customWidth="1"/>
    <col min="2" max="2" width="22.109375" style="3" customWidth="1"/>
    <col min="3" max="3" width="33.44140625" style="10" customWidth="1"/>
    <col min="4" max="4" width="15" style="8" customWidth="1"/>
    <col min="5" max="5" width="13.33203125" style="8" customWidth="1"/>
    <col min="6" max="6" width="16.6640625" style="6" bestFit="1" customWidth="1"/>
    <col min="7" max="7" width="16.109375" style="3" bestFit="1" customWidth="1"/>
    <col min="8" max="8" width="13.88671875" style="3" customWidth="1"/>
    <col min="9" max="9" width="12.6640625" style="40" bestFit="1" customWidth="1"/>
    <col min="10" max="10" width="9.109375" style="21" customWidth="1"/>
    <col min="11" max="11" width="8.6640625" style="9" customWidth="1" outlineLevel="1"/>
    <col min="12" max="12" width="11.6640625" style="27" customWidth="1" outlineLevel="1"/>
    <col min="13" max="13" width="4" style="9" customWidth="1" outlineLevel="1"/>
    <col min="14" max="14" width="5" style="9" customWidth="1" outlineLevel="1"/>
    <col min="15" max="15" width="4.33203125" style="9" customWidth="1" outlineLevel="1"/>
    <col min="16" max="16" width="4.109375" style="9" customWidth="1" outlineLevel="1"/>
    <col min="17" max="17" width="16.5546875" style="9" customWidth="1" outlineLevel="1"/>
    <col min="18" max="18" width="6" style="9" customWidth="1" outlineLevel="1"/>
    <col min="19" max="19" width="5.88671875" style="9" customWidth="1" outlineLevel="1"/>
    <col min="20" max="20" width="4.6640625" style="9" customWidth="1" outlineLevel="1"/>
    <col min="21" max="21" width="5.33203125" style="9" customWidth="1" outlineLevel="1"/>
    <col min="22" max="22" width="5.5546875" style="9" customWidth="1" outlineLevel="1"/>
    <col min="23" max="23" width="14.5546875" style="4" customWidth="1"/>
    <col min="24" max="24" width="11.33203125" style="4" customWidth="1"/>
    <col min="25" max="25" width="18.109375" style="4" customWidth="1"/>
    <col min="26" max="26" width="11.21875" style="4" customWidth="1"/>
    <col min="27" max="27" width="11.109375" style="4" customWidth="1"/>
    <col min="28" max="28" width="14.109375" style="3" customWidth="1"/>
    <col min="29" max="29" width="10" style="3" customWidth="1"/>
    <col min="30" max="30" width="12.6640625" style="4" customWidth="1"/>
    <col min="31" max="31" width="16.6640625" style="4" customWidth="1"/>
    <col min="32" max="32" width="18.6640625" style="4" customWidth="1"/>
    <col min="33" max="35" width="15.109375" style="4" customWidth="1"/>
    <col min="36" max="36" width="14.109375" style="4" customWidth="1"/>
    <col min="37" max="37" width="13.77734375" style="4" customWidth="1"/>
    <col min="38" max="38" width="9.109375" style="4"/>
    <col min="40" max="16384" width="9.109375" style="3"/>
  </cols>
  <sheetData>
    <row r="1" spans="1:38" s="14" customFormat="1" ht="61.2" customHeight="1" x14ac:dyDescent="0.25">
      <c r="A1" s="29" t="s">
        <v>0</v>
      </c>
      <c r="B1" s="1" t="s">
        <v>1</v>
      </c>
      <c r="C1" s="1" t="s">
        <v>2</v>
      </c>
      <c r="D1" s="7" t="s">
        <v>3</v>
      </c>
      <c r="E1" s="7" t="s">
        <v>4</v>
      </c>
      <c r="F1" s="5" t="s">
        <v>439</v>
      </c>
      <c r="G1" s="1" t="s">
        <v>440</v>
      </c>
      <c r="H1" s="1" t="s">
        <v>441</v>
      </c>
      <c r="I1" s="39" t="s">
        <v>405</v>
      </c>
      <c r="J1" s="35" t="s">
        <v>159</v>
      </c>
      <c r="K1" s="36" t="s">
        <v>16</v>
      </c>
      <c r="L1" s="37" t="s">
        <v>17</v>
      </c>
      <c r="M1" s="38" t="s">
        <v>7</v>
      </c>
      <c r="N1" s="38" t="s">
        <v>6</v>
      </c>
      <c r="O1" s="38" t="s">
        <v>5</v>
      </c>
      <c r="P1" s="36" t="s">
        <v>8</v>
      </c>
      <c r="Q1" s="36" t="s">
        <v>9</v>
      </c>
      <c r="R1" s="36" t="s">
        <v>10</v>
      </c>
      <c r="S1" s="36" t="s">
        <v>13</v>
      </c>
      <c r="T1" s="36" t="s">
        <v>12</v>
      </c>
      <c r="U1" s="36" t="s">
        <v>11</v>
      </c>
      <c r="V1" s="36" t="s">
        <v>14</v>
      </c>
      <c r="W1" s="30" t="s">
        <v>15</v>
      </c>
      <c r="X1" s="30" t="s">
        <v>18</v>
      </c>
      <c r="Y1" s="30" t="s">
        <v>19</v>
      </c>
      <c r="Z1" s="30" t="s">
        <v>485</v>
      </c>
      <c r="AA1" s="30" t="s">
        <v>484</v>
      </c>
      <c r="AB1" s="2" t="s">
        <v>67</v>
      </c>
      <c r="AC1" s="2" t="s">
        <v>68</v>
      </c>
      <c r="AD1" s="30" t="s">
        <v>20</v>
      </c>
      <c r="AE1" s="31" t="s">
        <v>21</v>
      </c>
      <c r="AF1" s="32" t="s">
        <v>22</v>
      </c>
      <c r="AG1" s="32" t="s">
        <v>23</v>
      </c>
      <c r="AH1" s="26" t="s">
        <v>438</v>
      </c>
      <c r="AI1" s="26" t="s">
        <v>373</v>
      </c>
      <c r="AJ1" s="33" t="s">
        <v>490</v>
      </c>
      <c r="AK1" s="33" t="s">
        <v>491</v>
      </c>
      <c r="AL1" s="34" t="s">
        <v>24</v>
      </c>
    </row>
    <row r="2" spans="1:38" ht="26.4" x14ac:dyDescent="0.25">
      <c r="A2" s="68" t="s">
        <v>328</v>
      </c>
      <c r="B2" s="10" t="s">
        <v>271</v>
      </c>
      <c r="C2" s="10" t="s">
        <v>272</v>
      </c>
      <c r="D2" s="8">
        <v>7051</v>
      </c>
      <c r="E2" s="8">
        <v>2245</v>
      </c>
      <c r="F2" s="11">
        <v>682846.36999999895</v>
      </c>
      <c r="G2" s="12">
        <f t="shared" ref="G2:G33" si="0">F2/E2</f>
        <v>304.16319376391937</v>
      </c>
      <c r="H2" s="12">
        <f t="shared" ref="H2:H33" si="1">F2/D2</f>
        <v>96.843904410721734</v>
      </c>
      <c r="I2" s="40">
        <v>980.2</v>
      </c>
      <c r="J2" s="21">
        <v>0</v>
      </c>
      <c r="K2" s="9">
        <v>6</v>
      </c>
      <c r="L2" s="27">
        <f t="shared" ref="L2:L33" si="2">(K2/11)</f>
        <v>0.54545454545454541</v>
      </c>
      <c r="M2" s="9" t="str">
        <f t="shared" ref="M2:M7" si="3">IF(AND($S2 &lt; 51, $S2 &gt; 0), "GI", "")</f>
        <v>GI</v>
      </c>
      <c r="N2" s="9" t="str">
        <f t="shared" ref="N2:N15" si="4">IF(AND($T2 &lt; 51, $T2 &gt; 0), "MC", "")</f>
        <v/>
      </c>
      <c r="O2" s="9" t="str">
        <f t="shared" ref="O2:O22" si="5">IF(AND($U2 &lt; 51, $U2 &gt; 0), "MP", "")</f>
        <v/>
      </c>
      <c r="P2" s="9" t="str">
        <f t="shared" ref="P2:P7" si="6">IF($V2 &lt; 51, "ME", "")</f>
        <v/>
      </c>
      <c r="Q2" s="9" t="s">
        <v>7</v>
      </c>
      <c r="R2" s="9">
        <v>1</v>
      </c>
      <c r="S2" s="28">
        <v>32</v>
      </c>
      <c r="T2" s="28">
        <v>106</v>
      </c>
      <c r="U2" s="28">
        <v>158</v>
      </c>
      <c r="V2" s="9">
        <v>485</v>
      </c>
      <c r="W2" s="4" t="s">
        <v>321</v>
      </c>
      <c r="X2" s="4" t="s">
        <v>31</v>
      </c>
      <c r="Y2" s="4" t="s">
        <v>28</v>
      </c>
      <c r="Z2" s="4">
        <v>12</v>
      </c>
      <c r="AB2" s="4" t="s">
        <v>28</v>
      </c>
      <c r="AC2" s="4">
        <v>3</v>
      </c>
      <c r="AD2" s="13">
        <v>37175</v>
      </c>
      <c r="AE2" s="4" t="s">
        <v>321</v>
      </c>
      <c r="AF2" s="4" t="s">
        <v>321</v>
      </c>
      <c r="AG2" s="4" t="s">
        <v>321</v>
      </c>
      <c r="AH2" s="4" t="s">
        <v>26</v>
      </c>
      <c r="AI2" s="4" t="s">
        <v>376</v>
      </c>
      <c r="AJ2" s="4" t="s">
        <v>26</v>
      </c>
      <c r="AK2" s="4" t="s">
        <v>26</v>
      </c>
      <c r="AL2" s="4" t="s">
        <v>26</v>
      </c>
    </row>
    <row r="3" spans="1:38" ht="52.8" x14ac:dyDescent="0.25">
      <c r="A3" s="68" t="s">
        <v>328</v>
      </c>
      <c r="B3" s="10" t="s">
        <v>77</v>
      </c>
      <c r="C3" s="10" t="s">
        <v>122</v>
      </c>
      <c r="D3" s="8">
        <v>151018</v>
      </c>
      <c r="E3" s="8">
        <v>46844</v>
      </c>
      <c r="F3" s="11">
        <v>6358418.2000000188</v>
      </c>
      <c r="G3" s="12">
        <f t="shared" si="0"/>
        <v>135.73602168901073</v>
      </c>
      <c r="H3" s="12">
        <f t="shared" si="1"/>
        <v>42.103710815929354</v>
      </c>
      <c r="I3" s="40">
        <v>70</v>
      </c>
      <c r="J3" s="21">
        <v>-3.9840637450199367E-3</v>
      </c>
      <c r="K3" s="9">
        <v>11</v>
      </c>
      <c r="L3" s="27">
        <f t="shared" si="2"/>
        <v>1</v>
      </c>
      <c r="M3" s="9" t="str">
        <f t="shared" si="3"/>
        <v>GI</v>
      </c>
      <c r="N3" s="9" t="str">
        <f t="shared" si="4"/>
        <v>MC</v>
      </c>
      <c r="O3" s="9" t="str">
        <f t="shared" si="5"/>
        <v>MP</v>
      </c>
      <c r="P3" s="9" t="str">
        <f t="shared" si="6"/>
        <v/>
      </c>
      <c r="Q3" s="9" t="s">
        <v>384</v>
      </c>
      <c r="R3" s="9">
        <v>3</v>
      </c>
      <c r="S3" s="28">
        <v>7</v>
      </c>
      <c r="T3" s="28">
        <v>2</v>
      </c>
      <c r="U3" s="28">
        <v>4</v>
      </c>
      <c r="V3" s="9">
        <v>538</v>
      </c>
      <c r="W3" s="4" t="s">
        <v>321</v>
      </c>
      <c r="X3" s="4" t="s">
        <v>27</v>
      </c>
      <c r="Y3" s="4" t="s">
        <v>321</v>
      </c>
      <c r="AB3" s="4" t="s">
        <v>28</v>
      </c>
      <c r="AC3" s="4">
        <v>3</v>
      </c>
      <c r="AD3" s="13">
        <v>36556</v>
      </c>
      <c r="AE3" s="4" t="s">
        <v>26</v>
      </c>
      <c r="AF3" s="4" t="s">
        <v>26</v>
      </c>
      <c r="AG3" s="4" t="s">
        <v>321</v>
      </c>
      <c r="AH3" s="4" t="s">
        <v>387</v>
      </c>
      <c r="AI3" s="4" t="s">
        <v>376</v>
      </c>
      <c r="AJ3" s="4" t="s">
        <v>26</v>
      </c>
      <c r="AK3" s="4" t="s">
        <v>26</v>
      </c>
      <c r="AL3" s="4" t="s">
        <v>28</v>
      </c>
    </row>
    <row r="4" spans="1:38" ht="26.4" x14ac:dyDescent="0.25">
      <c r="A4" s="68" t="s">
        <v>328</v>
      </c>
      <c r="B4" s="10" t="s">
        <v>97</v>
      </c>
      <c r="C4" s="10" t="s">
        <v>161</v>
      </c>
      <c r="D4" s="8">
        <v>6643</v>
      </c>
      <c r="E4" s="8">
        <v>1695</v>
      </c>
      <c r="F4" s="11">
        <v>2533676.1099999957</v>
      </c>
      <c r="G4" s="12">
        <f t="shared" si="0"/>
        <v>1494.7941651917379</v>
      </c>
      <c r="H4" s="12">
        <f t="shared" si="1"/>
        <v>381.40540569019959</v>
      </c>
      <c r="I4" s="40">
        <v>1343.0450000000001</v>
      </c>
      <c r="J4" s="21">
        <v>2.0000607574940599E-2</v>
      </c>
      <c r="K4" s="9">
        <v>4</v>
      </c>
      <c r="L4" s="27">
        <f t="shared" si="2"/>
        <v>0.36363636363636365</v>
      </c>
      <c r="M4" s="9" t="str">
        <f t="shared" si="3"/>
        <v/>
      </c>
      <c r="N4" s="9" t="str">
        <f t="shared" si="4"/>
        <v/>
      </c>
      <c r="O4" s="9" t="str">
        <f t="shared" si="5"/>
        <v/>
      </c>
      <c r="P4" s="9" t="str">
        <f t="shared" si="6"/>
        <v/>
      </c>
      <c r="R4" s="9">
        <v>0</v>
      </c>
      <c r="S4" s="28">
        <v>53</v>
      </c>
      <c r="T4" s="28">
        <v>66</v>
      </c>
      <c r="U4" s="28">
        <v>109</v>
      </c>
      <c r="V4" s="9">
        <v>353</v>
      </c>
      <c r="W4" s="4" t="s">
        <v>321</v>
      </c>
      <c r="X4" s="4" t="s">
        <v>31</v>
      </c>
      <c r="Y4" s="65" t="s">
        <v>28</v>
      </c>
      <c r="Z4" s="4">
        <v>9</v>
      </c>
      <c r="AB4" s="4" t="s">
        <v>28</v>
      </c>
      <c r="AC4" s="4">
        <v>3</v>
      </c>
      <c r="AD4" s="13">
        <v>36739</v>
      </c>
      <c r="AE4" s="4" t="s">
        <v>321</v>
      </c>
      <c r="AF4" s="4" t="s">
        <v>26</v>
      </c>
      <c r="AG4" s="4" t="s">
        <v>321</v>
      </c>
      <c r="AH4" s="4" t="s">
        <v>26</v>
      </c>
      <c r="AI4" s="4" t="s">
        <v>376</v>
      </c>
      <c r="AJ4" s="4" t="s">
        <v>26</v>
      </c>
      <c r="AK4" s="4" t="s">
        <v>26</v>
      </c>
      <c r="AL4" s="4" t="s">
        <v>26</v>
      </c>
    </row>
    <row r="5" spans="1:38" ht="26.4" x14ac:dyDescent="0.25">
      <c r="A5" s="68" t="s">
        <v>328</v>
      </c>
      <c r="B5" s="10" t="s">
        <v>322</v>
      </c>
      <c r="C5" s="10" t="s">
        <v>118</v>
      </c>
      <c r="D5" s="15">
        <v>7758</v>
      </c>
      <c r="E5" s="15">
        <v>4174</v>
      </c>
      <c r="F5" s="16">
        <v>1274701.0200000003</v>
      </c>
      <c r="G5" s="12">
        <f t="shared" si="0"/>
        <v>305.39075706756114</v>
      </c>
      <c r="H5" s="12">
        <f t="shared" si="1"/>
        <v>164.30794276875486</v>
      </c>
      <c r="I5" s="40">
        <v>923.25</v>
      </c>
      <c r="J5" s="21" t="s">
        <v>323</v>
      </c>
      <c r="K5" s="19">
        <v>10</v>
      </c>
      <c r="L5" s="27">
        <f t="shared" si="2"/>
        <v>0.90909090909090906</v>
      </c>
      <c r="M5" s="9" t="str">
        <f t="shared" si="3"/>
        <v>GI</v>
      </c>
      <c r="N5" s="9" t="str">
        <f t="shared" si="4"/>
        <v>MC</v>
      </c>
      <c r="O5" s="9" t="str">
        <f t="shared" si="5"/>
        <v/>
      </c>
      <c r="P5" s="9" t="str">
        <f t="shared" si="6"/>
        <v/>
      </c>
      <c r="Q5" s="9" t="s">
        <v>325</v>
      </c>
      <c r="R5" s="19">
        <v>2</v>
      </c>
      <c r="S5" s="28">
        <v>7</v>
      </c>
      <c r="T5" s="28">
        <v>36</v>
      </c>
      <c r="U5" s="28" t="s">
        <v>432</v>
      </c>
      <c r="V5" s="19">
        <v>484</v>
      </c>
      <c r="W5" s="18" t="s">
        <v>321</v>
      </c>
      <c r="X5" s="20" t="s">
        <v>27</v>
      </c>
      <c r="Y5" s="14" t="s">
        <v>321</v>
      </c>
      <c r="Z5" s="14"/>
      <c r="AA5" s="14"/>
      <c r="AB5" s="4" t="s">
        <v>28</v>
      </c>
      <c r="AC5" s="14">
        <v>3</v>
      </c>
      <c r="AD5" s="18">
        <v>42763</v>
      </c>
      <c r="AE5" s="18" t="s">
        <v>26</v>
      </c>
      <c r="AF5" s="18" t="s">
        <v>321</v>
      </c>
      <c r="AG5" s="18" t="s">
        <v>321</v>
      </c>
      <c r="AH5" s="4" t="s">
        <v>26</v>
      </c>
      <c r="AI5" s="13" t="s">
        <v>26</v>
      </c>
      <c r="AJ5" s="13" t="s">
        <v>26</v>
      </c>
      <c r="AK5" s="4" t="s">
        <v>26</v>
      </c>
      <c r="AL5" s="4" t="s">
        <v>26</v>
      </c>
    </row>
    <row r="6" spans="1:38" ht="28.2" customHeight="1" x14ac:dyDescent="0.25">
      <c r="A6" s="68" t="s">
        <v>328</v>
      </c>
      <c r="B6" s="10" t="s">
        <v>88</v>
      </c>
      <c r="C6" s="10" t="s">
        <v>129</v>
      </c>
      <c r="D6" s="8">
        <v>48186</v>
      </c>
      <c r="E6" s="8">
        <v>15993</v>
      </c>
      <c r="F6" s="11">
        <v>2363768.1799999992</v>
      </c>
      <c r="G6" s="12">
        <f t="shared" si="0"/>
        <v>147.80017382604885</v>
      </c>
      <c r="H6" s="12">
        <f t="shared" si="1"/>
        <v>49.055081974017334</v>
      </c>
      <c r="I6" s="40">
        <v>192.11</v>
      </c>
      <c r="J6" s="21">
        <v>6.1967938087341114E-2</v>
      </c>
      <c r="K6" s="9">
        <v>10</v>
      </c>
      <c r="L6" s="27">
        <f t="shared" si="2"/>
        <v>0.90909090909090906</v>
      </c>
      <c r="M6" s="9" t="str">
        <f t="shared" si="3"/>
        <v>GI</v>
      </c>
      <c r="N6" s="9" t="str">
        <f t="shared" si="4"/>
        <v>MC</v>
      </c>
      <c r="O6" s="9" t="str">
        <f t="shared" si="5"/>
        <v/>
      </c>
      <c r="P6" s="9" t="str">
        <f t="shared" si="6"/>
        <v/>
      </c>
      <c r="Q6" s="9" t="s">
        <v>325</v>
      </c>
      <c r="R6" s="9">
        <v>2</v>
      </c>
      <c r="S6" s="28">
        <v>41</v>
      </c>
      <c r="T6" s="28">
        <v>3</v>
      </c>
      <c r="U6" s="28">
        <v>63</v>
      </c>
      <c r="V6" s="9">
        <v>534</v>
      </c>
      <c r="W6" s="14" t="s">
        <v>28</v>
      </c>
      <c r="X6" s="4" t="s">
        <v>27</v>
      </c>
      <c r="Y6" s="4" t="s">
        <v>321</v>
      </c>
      <c r="AB6" s="4" t="s">
        <v>28</v>
      </c>
      <c r="AC6" s="4">
        <v>3</v>
      </c>
      <c r="AD6" s="13">
        <v>36126</v>
      </c>
      <c r="AE6" s="4" t="s">
        <v>26</v>
      </c>
      <c r="AF6" s="4" t="s">
        <v>321</v>
      </c>
      <c r="AG6" s="4" t="s">
        <v>28</v>
      </c>
      <c r="AH6" s="4" t="s">
        <v>26</v>
      </c>
      <c r="AI6" s="4" t="s">
        <v>376</v>
      </c>
      <c r="AJ6" s="4" t="s">
        <v>26</v>
      </c>
      <c r="AK6" s="4" t="s">
        <v>26</v>
      </c>
      <c r="AL6" s="4" t="s">
        <v>26</v>
      </c>
    </row>
    <row r="7" spans="1:38" ht="26.4" x14ac:dyDescent="0.25">
      <c r="A7" s="68" t="s">
        <v>328</v>
      </c>
      <c r="B7" s="10" t="s">
        <v>34</v>
      </c>
      <c r="C7" s="22" t="s">
        <v>35</v>
      </c>
      <c r="D7" s="15">
        <v>22441</v>
      </c>
      <c r="E7" s="15">
        <v>5995</v>
      </c>
      <c r="F7" s="16">
        <v>8064046.5000000019</v>
      </c>
      <c r="G7" s="12">
        <f t="shared" si="0"/>
        <v>1345.1286905754798</v>
      </c>
      <c r="H7" s="12">
        <f t="shared" si="1"/>
        <v>359.34434739984857</v>
      </c>
      <c r="I7" s="40">
        <v>1231.06</v>
      </c>
      <c r="J7" s="21">
        <v>0</v>
      </c>
      <c r="K7" s="19">
        <v>10</v>
      </c>
      <c r="L7" s="27">
        <f t="shared" si="2"/>
        <v>0.90909090909090906</v>
      </c>
      <c r="M7" s="9" t="str">
        <f t="shared" si="3"/>
        <v>GI</v>
      </c>
      <c r="N7" s="9" t="str">
        <f t="shared" si="4"/>
        <v>MC</v>
      </c>
      <c r="O7" s="9" t="str">
        <f t="shared" si="5"/>
        <v>MP</v>
      </c>
      <c r="P7" s="9" t="str">
        <f t="shared" si="6"/>
        <v/>
      </c>
      <c r="Q7" s="9" t="s">
        <v>327</v>
      </c>
      <c r="R7" s="19">
        <v>3</v>
      </c>
      <c r="S7" s="28">
        <v>32</v>
      </c>
      <c r="T7" s="28">
        <v>3</v>
      </c>
      <c r="U7" s="28">
        <v>25</v>
      </c>
      <c r="V7" s="19">
        <v>361</v>
      </c>
      <c r="W7" s="14" t="s">
        <v>321</v>
      </c>
      <c r="X7" s="14" t="s">
        <v>31</v>
      </c>
      <c r="Y7" s="66" t="s">
        <v>28</v>
      </c>
      <c r="Z7" s="14">
        <v>22</v>
      </c>
      <c r="AA7" s="14"/>
      <c r="AB7" s="4" t="s">
        <v>28</v>
      </c>
      <c r="AC7" s="14">
        <v>3</v>
      </c>
      <c r="AD7" s="18">
        <v>39136</v>
      </c>
      <c r="AE7" s="18" t="s">
        <v>26</v>
      </c>
      <c r="AF7" s="18" t="s">
        <v>321</v>
      </c>
      <c r="AG7" s="18" t="s">
        <v>321</v>
      </c>
      <c r="AH7" s="4" t="s">
        <v>26</v>
      </c>
      <c r="AI7" s="67" t="s">
        <v>28</v>
      </c>
      <c r="AJ7" s="4" t="s">
        <v>26</v>
      </c>
      <c r="AK7" s="4" t="s">
        <v>26</v>
      </c>
      <c r="AL7" s="4" t="s">
        <v>26</v>
      </c>
    </row>
    <row r="8" spans="1:38" ht="26.4" x14ac:dyDescent="0.25">
      <c r="A8" s="68" t="s">
        <v>328</v>
      </c>
      <c r="B8" s="10" t="s">
        <v>185</v>
      </c>
      <c r="C8" s="10" t="s">
        <v>263</v>
      </c>
      <c r="D8" s="8">
        <v>101</v>
      </c>
      <c r="E8" s="8">
        <v>14</v>
      </c>
      <c r="F8" s="11">
        <v>1149795.25</v>
      </c>
      <c r="G8" s="12">
        <f t="shared" si="0"/>
        <v>82128.232142857145</v>
      </c>
      <c r="H8" s="12">
        <f t="shared" si="1"/>
        <v>11384.111386138615</v>
      </c>
      <c r="I8" s="40">
        <v>5460.97</v>
      </c>
      <c r="J8" s="21">
        <v>7.0000058780769328E-2</v>
      </c>
      <c r="K8" s="9">
        <v>4</v>
      </c>
      <c r="L8" s="27">
        <f t="shared" si="2"/>
        <v>0.36363636363636365</v>
      </c>
      <c r="M8" s="9" t="s">
        <v>7</v>
      </c>
      <c r="N8" s="9" t="str">
        <f t="shared" si="4"/>
        <v/>
      </c>
      <c r="O8" s="9" t="str">
        <f t="shared" si="5"/>
        <v/>
      </c>
      <c r="P8" s="9" t="s">
        <v>8</v>
      </c>
      <c r="Q8" s="9" t="s">
        <v>436</v>
      </c>
      <c r="R8" s="9">
        <v>2</v>
      </c>
      <c r="S8" s="28">
        <v>102</v>
      </c>
      <c r="T8" s="28">
        <v>132</v>
      </c>
      <c r="U8" s="28"/>
      <c r="V8" s="9">
        <v>108</v>
      </c>
      <c r="W8" s="4" t="s">
        <v>28</v>
      </c>
      <c r="X8" s="4" t="s">
        <v>31</v>
      </c>
      <c r="Y8" s="4" t="s">
        <v>321</v>
      </c>
      <c r="AB8" s="4" t="s">
        <v>28</v>
      </c>
      <c r="AC8" s="4">
        <v>3</v>
      </c>
      <c r="AD8" s="13">
        <v>43691</v>
      </c>
      <c r="AE8" s="4" t="s">
        <v>28</v>
      </c>
      <c r="AF8" s="4" t="s">
        <v>26</v>
      </c>
      <c r="AG8" s="4" t="s">
        <v>26</v>
      </c>
      <c r="AH8" s="4" t="s">
        <v>26</v>
      </c>
      <c r="AI8" s="13" t="s">
        <v>26</v>
      </c>
      <c r="AJ8" s="4" t="s">
        <v>26</v>
      </c>
      <c r="AK8" s="4" t="s">
        <v>26</v>
      </c>
      <c r="AL8" s="4" t="s">
        <v>26</v>
      </c>
    </row>
    <row r="9" spans="1:38" ht="26.4" x14ac:dyDescent="0.25">
      <c r="A9" s="69" t="s">
        <v>329</v>
      </c>
      <c r="B9" s="10" t="s">
        <v>229</v>
      </c>
      <c r="C9" s="10" t="s">
        <v>309</v>
      </c>
      <c r="D9" s="8">
        <v>3019</v>
      </c>
      <c r="E9" s="8">
        <v>939</v>
      </c>
      <c r="F9" s="11">
        <v>6288722.5200000051</v>
      </c>
      <c r="G9" s="12">
        <f t="shared" si="0"/>
        <v>6697.2550798722095</v>
      </c>
      <c r="H9" s="12">
        <f t="shared" si="1"/>
        <v>2083.048201391191</v>
      </c>
      <c r="I9" s="40">
        <v>3288.24</v>
      </c>
      <c r="J9" s="21" t="s">
        <v>323</v>
      </c>
      <c r="K9" s="9">
        <v>1</v>
      </c>
      <c r="L9" s="27">
        <f t="shared" si="2"/>
        <v>9.0909090909090912E-2</v>
      </c>
      <c r="M9" s="9" t="str">
        <f t="shared" ref="M9:M15" si="7">IF(AND($S9 &lt; 51, $S9 &gt; 0), "GI", "")</f>
        <v/>
      </c>
      <c r="N9" s="9" t="str">
        <f t="shared" si="4"/>
        <v/>
      </c>
      <c r="O9" s="9" t="str">
        <f t="shared" si="5"/>
        <v/>
      </c>
      <c r="P9" s="9" t="str">
        <f t="shared" ref="P9:P40" si="8">IF($V9 &lt; 51, "ME", "")</f>
        <v/>
      </c>
      <c r="R9" s="9">
        <v>0</v>
      </c>
      <c r="S9" s="28">
        <v>136</v>
      </c>
      <c r="T9" s="28">
        <v>132</v>
      </c>
      <c r="U9" s="28">
        <v>109</v>
      </c>
      <c r="V9" s="9">
        <v>245</v>
      </c>
      <c r="W9" s="4" t="s">
        <v>28</v>
      </c>
      <c r="X9" s="4" t="s">
        <v>31</v>
      </c>
      <c r="Y9" s="4" t="s">
        <v>28</v>
      </c>
      <c r="AA9" s="4">
        <v>10</v>
      </c>
      <c r="AB9" s="4" t="s">
        <v>28</v>
      </c>
      <c r="AC9" s="4">
        <v>14</v>
      </c>
      <c r="AD9" s="13">
        <v>44957</v>
      </c>
      <c r="AE9" s="4" t="s">
        <v>321</v>
      </c>
      <c r="AF9" s="4" t="s">
        <v>321</v>
      </c>
      <c r="AG9" s="4" t="s">
        <v>321</v>
      </c>
      <c r="AH9" s="4" t="s">
        <v>385</v>
      </c>
      <c r="AI9" s="13" t="s">
        <v>26</v>
      </c>
      <c r="AJ9" s="4" t="s">
        <v>26</v>
      </c>
      <c r="AK9" s="4" t="s">
        <v>26</v>
      </c>
      <c r="AL9" s="4" t="s">
        <v>26</v>
      </c>
    </row>
    <row r="10" spans="1:38" ht="26.4" x14ac:dyDescent="0.25">
      <c r="A10" s="69" t="s">
        <v>329</v>
      </c>
      <c r="B10" s="10" t="s">
        <v>63</v>
      </c>
      <c r="C10" s="10" t="s">
        <v>64</v>
      </c>
      <c r="D10" s="15">
        <v>4648</v>
      </c>
      <c r="E10" s="15">
        <v>607</v>
      </c>
      <c r="F10" s="16">
        <v>21147860.720400002</v>
      </c>
      <c r="G10" s="12">
        <f t="shared" si="0"/>
        <v>34839.968237891269</v>
      </c>
      <c r="H10" s="12">
        <f t="shared" si="1"/>
        <v>4549.8839759896737</v>
      </c>
      <c r="I10" s="40">
        <v>7049.34</v>
      </c>
      <c r="J10" s="21">
        <v>7.399857396200886E-2</v>
      </c>
      <c r="K10" s="19">
        <v>9</v>
      </c>
      <c r="L10" s="27">
        <f t="shared" si="2"/>
        <v>0.81818181818181823</v>
      </c>
      <c r="M10" s="9" t="str">
        <f t="shared" si="7"/>
        <v/>
      </c>
      <c r="N10" s="9" t="str">
        <f t="shared" si="4"/>
        <v>MC</v>
      </c>
      <c r="O10" s="9" t="str">
        <f t="shared" si="5"/>
        <v>MP</v>
      </c>
      <c r="P10" s="9" t="str">
        <f t="shared" si="8"/>
        <v/>
      </c>
      <c r="Q10" s="9" t="s">
        <v>324</v>
      </c>
      <c r="R10" s="19">
        <v>2</v>
      </c>
      <c r="S10" s="28">
        <v>79</v>
      </c>
      <c r="T10" s="28">
        <v>8</v>
      </c>
      <c r="U10" s="28">
        <v>25</v>
      </c>
      <c r="V10" s="19">
        <v>156</v>
      </c>
      <c r="W10" s="14" t="s">
        <v>28</v>
      </c>
      <c r="X10" s="20" t="s">
        <v>31</v>
      </c>
      <c r="Y10" s="4" t="s">
        <v>28</v>
      </c>
      <c r="Z10" s="14"/>
      <c r="AA10" s="14">
        <v>2</v>
      </c>
      <c r="AB10" s="4" t="s">
        <v>28</v>
      </c>
      <c r="AC10" s="14">
        <v>5</v>
      </c>
      <c r="AD10" s="18">
        <v>43623</v>
      </c>
      <c r="AE10" s="4" t="s">
        <v>321</v>
      </c>
      <c r="AF10" s="18" t="s">
        <v>321</v>
      </c>
      <c r="AG10" s="18" t="s">
        <v>321</v>
      </c>
      <c r="AH10" s="13" t="s">
        <v>26</v>
      </c>
      <c r="AI10" s="67" t="s">
        <v>28</v>
      </c>
      <c r="AJ10" s="13" t="s">
        <v>28</v>
      </c>
      <c r="AK10" s="4" t="s">
        <v>26</v>
      </c>
      <c r="AL10" s="4" t="s">
        <v>28</v>
      </c>
    </row>
    <row r="11" spans="1:38" ht="26.4" x14ac:dyDescent="0.25">
      <c r="A11" s="69" t="s">
        <v>329</v>
      </c>
      <c r="B11" s="10" t="s">
        <v>73</v>
      </c>
      <c r="C11" s="10" t="s">
        <v>403</v>
      </c>
      <c r="D11" s="8">
        <v>10714</v>
      </c>
      <c r="E11" s="8">
        <v>1574</v>
      </c>
      <c r="F11" s="11">
        <v>53267675.210700005</v>
      </c>
      <c r="G11" s="12">
        <f t="shared" si="0"/>
        <v>33842.233297776373</v>
      </c>
      <c r="H11" s="12">
        <f t="shared" si="1"/>
        <v>4971.7822671924587</v>
      </c>
      <c r="I11" s="40">
        <v>6922.62</v>
      </c>
      <c r="J11" s="21">
        <v>8.0000561637360107E-2</v>
      </c>
      <c r="K11" s="9">
        <v>11</v>
      </c>
      <c r="L11" s="27">
        <f t="shared" si="2"/>
        <v>1</v>
      </c>
      <c r="M11" s="9" t="str">
        <f t="shared" si="7"/>
        <v/>
      </c>
      <c r="N11" s="9" t="str">
        <f t="shared" si="4"/>
        <v>MC</v>
      </c>
      <c r="O11" s="9" t="str">
        <f t="shared" si="5"/>
        <v>MP</v>
      </c>
      <c r="P11" s="9" t="str">
        <f t="shared" si="8"/>
        <v/>
      </c>
      <c r="Q11" s="9" t="s">
        <v>324</v>
      </c>
      <c r="R11" s="9">
        <v>2</v>
      </c>
      <c r="S11" s="28">
        <v>102</v>
      </c>
      <c r="T11" s="28">
        <v>8</v>
      </c>
      <c r="U11" s="28">
        <v>20</v>
      </c>
      <c r="V11" s="9">
        <v>164</v>
      </c>
      <c r="W11" s="4" t="s">
        <v>321</v>
      </c>
      <c r="X11" s="4" t="s">
        <v>31</v>
      </c>
      <c r="Y11" s="4" t="s">
        <v>28</v>
      </c>
      <c r="AA11" s="4">
        <v>10</v>
      </c>
      <c r="AB11" s="4" t="s">
        <v>28</v>
      </c>
      <c r="AC11" s="4">
        <v>5</v>
      </c>
      <c r="AD11" s="13">
        <v>38891</v>
      </c>
      <c r="AE11" s="4" t="s">
        <v>26</v>
      </c>
      <c r="AF11" s="4" t="s">
        <v>321</v>
      </c>
      <c r="AG11" s="4" t="s">
        <v>321</v>
      </c>
      <c r="AH11" s="4" t="s">
        <v>26</v>
      </c>
      <c r="AI11" s="23" t="s">
        <v>28</v>
      </c>
      <c r="AJ11" s="4" t="s">
        <v>26</v>
      </c>
      <c r="AK11" s="4" t="s">
        <v>26</v>
      </c>
      <c r="AL11" s="4" t="s">
        <v>28</v>
      </c>
    </row>
    <row r="12" spans="1:38" ht="26.4" x14ac:dyDescent="0.25">
      <c r="A12" s="69" t="s">
        <v>329</v>
      </c>
      <c r="B12" s="10" t="s">
        <v>203</v>
      </c>
      <c r="C12" s="10" t="s">
        <v>282</v>
      </c>
      <c r="D12" s="8">
        <v>495</v>
      </c>
      <c r="E12" s="8">
        <v>79</v>
      </c>
      <c r="F12" s="11">
        <v>2443743.3599999971</v>
      </c>
      <c r="G12" s="12">
        <f t="shared" si="0"/>
        <v>30933.460253164521</v>
      </c>
      <c r="H12" s="12">
        <f t="shared" si="1"/>
        <v>4936.8552727272672</v>
      </c>
      <c r="I12" s="40">
        <v>5372.9</v>
      </c>
      <c r="J12" s="21">
        <v>0</v>
      </c>
      <c r="K12" s="9">
        <v>4</v>
      </c>
      <c r="L12" s="27">
        <f t="shared" si="2"/>
        <v>0.36363636363636365</v>
      </c>
      <c r="M12" s="9" t="str">
        <f t="shared" si="7"/>
        <v/>
      </c>
      <c r="N12" s="9" t="str">
        <f t="shared" si="4"/>
        <v/>
      </c>
      <c r="O12" s="9" t="str">
        <f t="shared" si="5"/>
        <v/>
      </c>
      <c r="P12" s="9" t="str">
        <f t="shared" si="8"/>
        <v/>
      </c>
      <c r="R12" s="9">
        <v>0</v>
      </c>
      <c r="S12" s="28">
        <v>136</v>
      </c>
      <c r="T12" s="28">
        <v>106</v>
      </c>
      <c r="U12" s="28">
        <v>109</v>
      </c>
      <c r="V12" s="9">
        <v>166</v>
      </c>
      <c r="W12" s="4" t="s">
        <v>28</v>
      </c>
      <c r="X12" s="4" t="s">
        <v>31</v>
      </c>
      <c r="Y12" s="4" t="s">
        <v>321</v>
      </c>
      <c r="AB12" s="4" t="s">
        <v>28</v>
      </c>
      <c r="AC12" s="4">
        <v>7</v>
      </c>
      <c r="AD12" s="13">
        <v>39814</v>
      </c>
      <c r="AE12" s="4" t="s">
        <v>321</v>
      </c>
      <c r="AF12" s="4" t="s">
        <v>321</v>
      </c>
      <c r="AG12" s="4" t="s">
        <v>321</v>
      </c>
      <c r="AH12" s="4" t="s">
        <v>26</v>
      </c>
      <c r="AI12" s="13" t="s">
        <v>26</v>
      </c>
      <c r="AJ12" s="4" t="s">
        <v>26</v>
      </c>
      <c r="AK12" s="4" t="s">
        <v>26</v>
      </c>
      <c r="AL12" s="4" t="s">
        <v>26</v>
      </c>
    </row>
    <row r="13" spans="1:38" ht="26.4" x14ac:dyDescent="0.25">
      <c r="A13" s="69" t="s">
        <v>329</v>
      </c>
      <c r="B13" s="10" t="s">
        <v>206</v>
      </c>
      <c r="C13" s="10" t="s">
        <v>285</v>
      </c>
      <c r="D13" s="8">
        <v>1414</v>
      </c>
      <c r="E13" s="8">
        <v>228</v>
      </c>
      <c r="F13" s="11">
        <v>4738831.7218000032</v>
      </c>
      <c r="G13" s="12">
        <f t="shared" si="0"/>
        <v>20784.349657017559</v>
      </c>
      <c r="H13" s="12">
        <f t="shared" si="1"/>
        <v>3351.366139886848</v>
      </c>
      <c r="I13" s="40">
        <v>4600.4799999999996</v>
      </c>
      <c r="J13" s="21">
        <v>5.8998476122075802E-2</v>
      </c>
      <c r="K13" s="9">
        <v>4</v>
      </c>
      <c r="L13" s="27">
        <f t="shared" si="2"/>
        <v>0.36363636363636365</v>
      </c>
      <c r="M13" s="9" t="str">
        <f t="shared" si="7"/>
        <v/>
      </c>
      <c r="N13" s="9" t="str">
        <f t="shared" si="4"/>
        <v/>
      </c>
      <c r="O13" s="9" t="str">
        <f t="shared" si="5"/>
        <v/>
      </c>
      <c r="P13" s="9" t="str">
        <f t="shared" si="8"/>
        <v/>
      </c>
      <c r="R13" s="9">
        <v>0</v>
      </c>
      <c r="S13" s="28">
        <v>136</v>
      </c>
      <c r="T13" s="28">
        <v>106</v>
      </c>
      <c r="U13" s="28">
        <v>63</v>
      </c>
      <c r="V13" s="9">
        <v>186</v>
      </c>
      <c r="W13" s="4" t="s">
        <v>28</v>
      </c>
      <c r="X13" s="4" t="s">
        <v>31</v>
      </c>
      <c r="Y13" s="65" t="s">
        <v>488</v>
      </c>
      <c r="Z13" s="4">
        <v>7</v>
      </c>
      <c r="AB13" s="4" t="s">
        <v>26</v>
      </c>
      <c r="AC13" s="4">
        <v>0</v>
      </c>
      <c r="AD13" s="13">
        <v>41719</v>
      </c>
      <c r="AE13" s="4" t="s">
        <v>26</v>
      </c>
      <c r="AF13" s="4" t="s">
        <v>26</v>
      </c>
      <c r="AG13" s="4" t="s">
        <v>26</v>
      </c>
      <c r="AH13" s="4" t="s">
        <v>26</v>
      </c>
      <c r="AI13" s="4" t="s">
        <v>379</v>
      </c>
      <c r="AJ13" s="4" t="s">
        <v>26</v>
      </c>
      <c r="AK13" s="4" t="s">
        <v>28</v>
      </c>
      <c r="AL13" s="4" t="s">
        <v>26</v>
      </c>
    </row>
    <row r="14" spans="1:38" ht="26.4" x14ac:dyDescent="0.25">
      <c r="A14" s="69" t="s">
        <v>329</v>
      </c>
      <c r="B14" s="10" t="s">
        <v>79</v>
      </c>
      <c r="C14" s="10" t="s">
        <v>124</v>
      </c>
      <c r="D14" s="8">
        <v>1177</v>
      </c>
      <c r="E14" s="8">
        <v>198</v>
      </c>
      <c r="F14" s="11">
        <v>5384195.5594999995</v>
      </c>
      <c r="G14" s="12">
        <f t="shared" si="0"/>
        <v>27192.906866161615</v>
      </c>
      <c r="H14" s="12">
        <f t="shared" si="1"/>
        <v>4574.5076971112994</v>
      </c>
      <c r="I14" s="40">
        <v>6124.96</v>
      </c>
      <c r="J14" s="21">
        <v>7.9999858937872675E-2</v>
      </c>
      <c r="K14" s="9">
        <v>7</v>
      </c>
      <c r="L14" s="27">
        <f t="shared" si="2"/>
        <v>0.63636363636363635</v>
      </c>
      <c r="M14" s="9" t="str">
        <f t="shared" si="7"/>
        <v>GI</v>
      </c>
      <c r="N14" s="9" t="str">
        <f t="shared" si="4"/>
        <v/>
      </c>
      <c r="O14" s="9" t="str">
        <f t="shared" si="5"/>
        <v/>
      </c>
      <c r="P14" s="9" t="str">
        <f t="shared" si="8"/>
        <v/>
      </c>
      <c r="Q14" s="9" t="s">
        <v>7</v>
      </c>
      <c r="R14" s="9">
        <v>1</v>
      </c>
      <c r="S14" s="28">
        <v>24</v>
      </c>
      <c r="T14" s="28">
        <v>82</v>
      </c>
      <c r="U14" s="28">
        <v>85</v>
      </c>
      <c r="V14" s="9">
        <v>176</v>
      </c>
      <c r="W14" s="4" t="s">
        <v>321</v>
      </c>
      <c r="X14" s="4" t="s">
        <v>31</v>
      </c>
      <c r="Y14" s="4" t="s">
        <v>321</v>
      </c>
      <c r="AB14" s="4" t="s">
        <v>28</v>
      </c>
      <c r="AC14" s="4">
        <v>3</v>
      </c>
      <c r="AD14" s="13">
        <v>43693</v>
      </c>
      <c r="AE14" s="4" t="s">
        <v>28</v>
      </c>
      <c r="AF14" s="4" t="s">
        <v>26</v>
      </c>
      <c r="AG14" s="4" t="s">
        <v>26</v>
      </c>
      <c r="AH14" s="4" t="s">
        <v>26</v>
      </c>
      <c r="AI14" s="13" t="s">
        <v>26</v>
      </c>
      <c r="AJ14" s="4" t="s">
        <v>26</v>
      </c>
      <c r="AK14" s="4" t="s">
        <v>26</v>
      </c>
      <c r="AL14" s="4" t="s">
        <v>28</v>
      </c>
    </row>
    <row r="15" spans="1:38" ht="92.4" x14ac:dyDescent="0.25">
      <c r="A15" s="70" t="s">
        <v>330</v>
      </c>
      <c r="B15" s="10" t="s">
        <v>317</v>
      </c>
      <c r="C15" s="10" t="s">
        <v>247</v>
      </c>
      <c r="D15" s="8">
        <v>17159</v>
      </c>
      <c r="E15" s="8">
        <v>3190</v>
      </c>
      <c r="F15" s="11">
        <v>2111286.2599999961</v>
      </c>
      <c r="G15" s="12">
        <f t="shared" si="0"/>
        <v>661.84522257053163</v>
      </c>
      <c r="H15" s="12">
        <f t="shared" si="1"/>
        <v>123.04250014569591</v>
      </c>
      <c r="I15" s="40">
        <v>63.204999999999998</v>
      </c>
      <c r="J15" s="21">
        <v>8.7094220110835478E-4</v>
      </c>
      <c r="K15" s="9">
        <v>11</v>
      </c>
      <c r="L15" s="27">
        <f t="shared" si="2"/>
        <v>1</v>
      </c>
      <c r="M15" s="9" t="str">
        <f t="shared" si="7"/>
        <v>GI</v>
      </c>
      <c r="N15" s="9" t="str">
        <f t="shared" si="4"/>
        <v>MC</v>
      </c>
      <c r="O15" s="9" t="str">
        <f t="shared" si="5"/>
        <v/>
      </c>
      <c r="P15" s="9" t="str">
        <f t="shared" si="8"/>
        <v/>
      </c>
      <c r="Q15" s="9" t="s">
        <v>325</v>
      </c>
      <c r="R15" s="9">
        <v>2</v>
      </c>
      <c r="S15" s="28">
        <v>16</v>
      </c>
      <c r="T15" s="28">
        <v>8</v>
      </c>
      <c r="U15" s="28">
        <v>191</v>
      </c>
      <c r="V15" s="9">
        <v>423</v>
      </c>
      <c r="W15" s="14" t="s">
        <v>28</v>
      </c>
      <c r="X15" s="4" t="s">
        <v>27</v>
      </c>
      <c r="Y15" s="4" t="s">
        <v>321</v>
      </c>
      <c r="AB15" s="4" t="s">
        <v>26</v>
      </c>
      <c r="AC15" s="4">
        <v>0</v>
      </c>
      <c r="AD15" s="13">
        <v>35219</v>
      </c>
      <c r="AE15" s="4" t="s">
        <v>28</v>
      </c>
      <c r="AF15" s="4" t="s">
        <v>321</v>
      </c>
      <c r="AG15" s="4" t="s">
        <v>321</v>
      </c>
      <c r="AH15" s="4" t="s">
        <v>26</v>
      </c>
      <c r="AI15" s="23" t="s">
        <v>28</v>
      </c>
      <c r="AJ15" s="4" t="s">
        <v>26</v>
      </c>
      <c r="AK15" s="4" t="s">
        <v>26</v>
      </c>
      <c r="AL15" s="4" t="s">
        <v>28</v>
      </c>
    </row>
    <row r="16" spans="1:38" ht="26.4" x14ac:dyDescent="0.25">
      <c r="A16" s="70" t="s">
        <v>330</v>
      </c>
      <c r="B16" s="10" t="s">
        <v>236</v>
      </c>
      <c r="C16" s="10" t="s">
        <v>316</v>
      </c>
      <c r="D16" s="8">
        <v>3613</v>
      </c>
      <c r="E16" s="8">
        <v>3126</v>
      </c>
      <c r="F16" s="11">
        <v>347408.71</v>
      </c>
      <c r="G16" s="12">
        <f t="shared" si="0"/>
        <v>111.13522392834294</v>
      </c>
      <c r="H16" s="12">
        <f t="shared" si="1"/>
        <v>96.155192360918903</v>
      </c>
      <c r="I16" s="40">
        <v>35.65</v>
      </c>
      <c r="J16" s="21">
        <v>1.857142857142853E-2</v>
      </c>
      <c r="K16" s="9">
        <v>6</v>
      </c>
      <c r="L16" s="27">
        <f t="shared" si="2"/>
        <v>0.54545454545454541</v>
      </c>
      <c r="M16" s="9" t="s">
        <v>7</v>
      </c>
      <c r="N16" s="9" t="s">
        <v>6</v>
      </c>
      <c r="O16" s="9" t="str">
        <f t="shared" si="5"/>
        <v/>
      </c>
      <c r="P16" s="9" t="str">
        <f t="shared" si="8"/>
        <v/>
      </c>
      <c r="Q16" s="9" t="s">
        <v>325</v>
      </c>
      <c r="R16" s="9">
        <v>2</v>
      </c>
      <c r="S16" s="28">
        <v>79</v>
      </c>
      <c r="T16" s="28">
        <v>82</v>
      </c>
      <c r="U16" s="28"/>
      <c r="V16" s="9">
        <v>555</v>
      </c>
      <c r="W16" s="4" t="s">
        <v>321</v>
      </c>
      <c r="X16" s="4" t="s">
        <v>27</v>
      </c>
      <c r="Y16" s="4" t="s">
        <v>321</v>
      </c>
      <c r="AB16" s="4" t="s">
        <v>28</v>
      </c>
      <c r="AC16" s="4">
        <v>2</v>
      </c>
      <c r="AD16" s="13">
        <v>30874</v>
      </c>
      <c r="AE16" s="4" t="s">
        <v>26</v>
      </c>
      <c r="AF16" s="4" t="s">
        <v>321</v>
      </c>
      <c r="AG16" s="4" t="s">
        <v>321</v>
      </c>
      <c r="AH16" s="4" t="s">
        <v>26</v>
      </c>
      <c r="AI16" s="13" t="s">
        <v>26</v>
      </c>
      <c r="AJ16" s="4" t="s">
        <v>26</v>
      </c>
      <c r="AK16" s="4" t="s">
        <v>26</v>
      </c>
      <c r="AL16" s="4" t="s">
        <v>26</v>
      </c>
    </row>
    <row r="17" spans="1:38" ht="26.4" x14ac:dyDescent="0.25">
      <c r="A17" s="71" t="s">
        <v>331</v>
      </c>
      <c r="B17" s="10" t="s">
        <v>75</v>
      </c>
      <c r="C17" s="10" t="s">
        <v>121</v>
      </c>
      <c r="D17" s="8">
        <v>16422</v>
      </c>
      <c r="E17" s="8">
        <v>4762</v>
      </c>
      <c r="F17" s="11">
        <v>861757.95000000019</v>
      </c>
      <c r="G17" s="12">
        <f t="shared" si="0"/>
        <v>180.96555018899625</v>
      </c>
      <c r="H17" s="12">
        <f t="shared" si="1"/>
        <v>52.47582206795763</v>
      </c>
      <c r="I17" s="40">
        <v>80.055000000000007</v>
      </c>
      <c r="J17" s="21">
        <v>-1.3007027493527218E-2</v>
      </c>
      <c r="K17" s="9">
        <v>8</v>
      </c>
      <c r="L17" s="27">
        <f t="shared" si="2"/>
        <v>0.72727272727272729</v>
      </c>
      <c r="M17" s="9" t="str">
        <f>IF(AND($S17 &lt; 51, $S17 &gt; 0), "GI", "")</f>
        <v>GI</v>
      </c>
      <c r="N17" s="9" t="str">
        <f>IF(AND($T17 &lt; 51, $T17 &gt; 0), "MC", "")</f>
        <v>MC</v>
      </c>
      <c r="O17" s="9" t="str">
        <f t="shared" si="5"/>
        <v/>
      </c>
      <c r="P17" s="9" t="str">
        <f t="shared" si="8"/>
        <v/>
      </c>
      <c r="Q17" s="9" t="s">
        <v>325</v>
      </c>
      <c r="R17" s="9">
        <v>2</v>
      </c>
      <c r="S17" s="28">
        <v>14</v>
      </c>
      <c r="T17" s="28">
        <v>43</v>
      </c>
      <c r="U17" s="28">
        <v>109</v>
      </c>
      <c r="V17" s="9">
        <v>517</v>
      </c>
      <c r="W17" s="4" t="s">
        <v>321</v>
      </c>
      <c r="X17" s="4" t="s">
        <v>27</v>
      </c>
      <c r="Y17" s="4" t="s">
        <v>28</v>
      </c>
      <c r="AB17" s="4" t="s">
        <v>26</v>
      </c>
      <c r="AC17" s="4">
        <v>0</v>
      </c>
      <c r="AD17" s="13">
        <v>37560</v>
      </c>
      <c r="AE17" s="4" t="s">
        <v>26</v>
      </c>
      <c r="AF17" s="4" t="s">
        <v>26</v>
      </c>
      <c r="AG17" s="4" t="s">
        <v>321</v>
      </c>
      <c r="AH17" s="4" t="s">
        <v>26</v>
      </c>
      <c r="AI17" s="13" t="s">
        <v>26</v>
      </c>
      <c r="AJ17" s="4" t="s">
        <v>26</v>
      </c>
      <c r="AK17" s="4" t="s">
        <v>26</v>
      </c>
      <c r="AL17" s="4" t="s">
        <v>26</v>
      </c>
    </row>
    <row r="18" spans="1:38" ht="26.4" x14ac:dyDescent="0.25">
      <c r="A18" s="72" t="s">
        <v>332</v>
      </c>
      <c r="B18" s="10" t="s">
        <v>160</v>
      </c>
      <c r="C18" s="10" t="s">
        <v>398</v>
      </c>
      <c r="D18" s="8">
        <v>10410</v>
      </c>
      <c r="E18" s="8">
        <v>2966</v>
      </c>
      <c r="F18" s="11">
        <v>2142981.6938</v>
      </c>
      <c r="G18" s="12">
        <f t="shared" si="0"/>
        <v>722.51574302090353</v>
      </c>
      <c r="H18" s="12">
        <f t="shared" si="1"/>
        <v>205.85799171950049</v>
      </c>
      <c r="I18" s="40">
        <v>326.56</v>
      </c>
      <c r="J18" s="21">
        <v>0</v>
      </c>
      <c r="K18" s="9">
        <v>9</v>
      </c>
      <c r="L18" s="27">
        <f t="shared" si="2"/>
        <v>0.81818181818181823</v>
      </c>
      <c r="M18" s="9" t="str">
        <f>IF(AND($S18 &lt; 51, $S18 &gt; 0), "GI", "")</f>
        <v/>
      </c>
      <c r="N18" s="9" t="str">
        <f>IF(AND($T18 &lt; 51, $T18 &gt; 0), "MC", "")</f>
        <v>MC</v>
      </c>
      <c r="O18" s="9" t="str">
        <f t="shared" si="5"/>
        <v/>
      </c>
      <c r="P18" s="9" t="str">
        <f t="shared" si="8"/>
        <v/>
      </c>
      <c r="Q18" s="9" t="s">
        <v>435</v>
      </c>
      <c r="R18" s="9">
        <v>1</v>
      </c>
      <c r="S18" s="28">
        <v>79</v>
      </c>
      <c r="T18" s="28">
        <v>46</v>
      </c>
      <c r="U18" s="28">
        <v>53</v>
      </c>
      <c r="V18" s="9">
        <v>410</v>
      </c>
      <c r="W18" s="4" t="s">
        <v>321</v>
      </c>
      <c r="X18" s="4" t="s">
        <v>31</v>
      </c>
      <c r="Y18" s="65" t="s">
        <v>486</v>
      </c>
      <c r="Z18" s="4">
        <v>3</v>
      </c>
      <c r="AB18" s="4" t="s">
        <v>28</v>
      </c>
      <c r="AC18" s="4">
        <v>4</v>
      </c>
      <c r="AD18" s="13">
        <v>36762</v>
      </c>
      <c r="AE18" s="4" t="s">
        <v>321</v>
      </c>
      <c r="AF18" s="4" t="s">
        <v>321</v>
      </c>
      <c r="AG18" s="4" t="s">
        <v>321</v>
      </c>
      <c r="AH18" s="4" t="s">
        <v>26</v>
      </c>
      <c r="AI18" s="13" t="s">
        <v>26</v>
      </c>
      <c r="AJ18" s="4" t="s">
        <v>26</v>
      </c>
      <c r="AK18" s="4" t="s">
        <v>26</v>
      </c>
      <c r="AL18" s="4" t="s">
        <v>26</v>
      </c>
    </row>
    <row r="19" spans="1:38" ht="26.4" x14ac:dyDescent="0.25">
      <c r="A19" s="72" t="s">
        <v>332</v>
      </c>
      <c r="B19" s="10" t="s">
        <v>158</v>
      </c>
      <c r="C19" s="10" t="s">
        <v>131</v>
      </c>
      <c r="D19" s="8">
        <v>119330</v>
      </c>
      <c r="E19" s="8">
        <v>62031</v>
      </c>
      <c r="F19" s="11">
        <v>3126963.8999995817</v>
      </c>
      <c r="G19" s="12">
        <f t="shared" si="0"/>
        <v>50.409696764514223</v>
      </c>
      <c r="H19" s="12">
        <f t="shared" si="1"/>
        <v>26.20434006536145</v>
      </c>
      <c r="I19" s="40">
        <v>24.82</v>
      </c>
      <c r="J19" s="21">
        <v>0.18557439694291844</v>
      </c>
      <c r="K19" s="9">
        <v>11</v>
      </c>
      <c r="L19" s="27">
        <f t="shared" si="2"/>
        <v>1</v>
      </c>
      <c r="M19" s="9" t="str">
        <f>IF(AND($S19 &lt; 51, $S19 &gt; 0), "GI", "")</f>
        <v/>
      </c>
      <c r="N19" s="9" t="str">
        <f>IF(AND($T19 &lt; 51, $T19 &gt; 0), "MC", "")</f>
        <v>MC</v>
      </c>
      <c r="O19" s="9" t="str">
        <f t="shared" si="5"/>
        <v>MP</v>
      </c>
      <c r="P19" s="9" t="str">
        <f t="shared" si="8"/>
        <v/>
      </c>
      <c r="Q19" s="9" t="s">
        <v>324</v>
      </c>
      <c r="R19" s="9">
        <v>2</v>
      </c>
      <c r="S19" s="28">
        <v>79</v>
      </c>
      <c r="T19" s="28">
        <v>3</v>
      </c>
      <c r="U19" s="28">
        <v>14</v>
      </c>
      <c r="V19" s="9">
        <v>617</v>
      </c>
      <c r="W19" s="14" t="s">
        <v>28</v>
      </c>
      <c r="X19" s="4" t="s">
        <v>27</v>
      </c>
      <c r="Y19" s="4" t="s">
        <v>28</v>
      </c>
      <c r="Z19" s="4">
        <v>7</v>
      </c>
      <c r="AB19" s="4" t="s">
        <v>28</v>
      </c>
      <c r="AC19" s="4">
        <v>1</v>
      </c>
      <c r="AD19" s="13">
        <v>32847</v>
      </c>
      <c r="AE19" s="4" t="s">
        <v>26</v>
      </c>
      <c r="AF19" s="4" t="s">
        <v>321</v>
      </c>
      <c r="AG19" s="4" t="s">
        <v>28</v>
      </c>
      <c r="AH19" s="4" t="s">
        <v>26</v>
      </c>
      <c r="AI19" s="23" t="s">
        <v>28</v>
      </c>
      <c r="AJ19" s="4" t="s">
        <v>26</v>
      </c>
      <c r="AK19" s="4" t="s">
        <v>26</v>
      </c>
      <c r="AL19" s="4" t="s">
        <v>28</v>
      </c>
    </row>
    <row r="20" spans="1:38" ht="26.4" x14ac:dyDescent="0.25">
      <c r="A20" s="72" t="s">
        <v>332</v>
      </c>
      <c r="B20" s="10" t="s">
        <v>224</v>
      </c>
      <c r="C20" s="10" t="s">
        <v>303</v>
      </c>
      <c r="D20" s="8">
        <v>43</v>
      </c>
      <c r="E20" s="8">
        <v>14</v>
      </c>
      <c r="F20" s="11">
        <v>14460.630000000001</v>
      </c>
      <c r="G20" s="12">
        <f t="shared" si="0"/>
        <v>1032.902142857143</v>
      </c>
      <c r="H20" s="12">
        <f t="shared" si="1"/>
        <v>336.29372093023261</v>
      </c>
      <c r="I20" s="40">
        <v>395.36</v>
      </c>
      <c r="J20" s="21">
        <v>0</v>
      </c>
      <c r="K20" s="9">
        <v>3</v>
      </c>
      <c r="L20" s="27">
        <f t="shared" si="2"/>
        <v>0.27272727272727271</v>
      </c>
      <c r="M20" s="9" t="str">
        <f>IF(AND($S20 &lt; 51, $S20 &gt; 0), "GI", "")</f>
        <v/>
      </c>
      <c r="N20" s="9" t="str">
        <f>IF(AND($T20 &lt; 51, $T20 &gt; 0), "MC", "")</f>
        <v/>
      </c>
      <c r="O20" s="9" t="str">
        <f t="shared" si="5"/>
        <v/>
      </c>
      <c r="P20" s="9" t="str">
        <f t="shared" si="8"/>
        <v/>
      </c>
      <c r="R20" s="9">
        <v>0</v>
      </c>
      <c r="S20" s="28">
        <v>194</v>
      </c>
      <c r="T20" s="28">
        <v>168</v>
      </c>
      <c r="U20" s="28">
        <v>158</v>
      </c>
      <c r="V20" s="9">
        <v>385</v>
      </c>
      <c r="W20" s="4" t="s">
        <v>321</v>
      </c>
      <c r="X20" s="4" t="s">
        <v>31</v>
      </c>
      <c r="Y20" s="4" t="s">
        <v>321</v>
      </c>
      <c r="AB20" s="4" t="s">
        <v>28</v>
      </c>
      <c r="AC20" s="4">
        <v>3</v>
      </c>
      <c r="AD20" s="13">
        <v>41404</v>
      </c>
      <c r="AE20" s="4" t="s">
        <v>26</v>
      </c>
      <c r="AF20" s="4" t="s">
        <v>26</v>
      </c>
      <c r="AG20" s="4" t="s">
        <v>26</v>
      </c>
      <c r="AH20" s="4" t="s">
        <v>26</v>
      </c>
      <c r="AI20" s="13" t="s">
        <v>26</v>
      </c>
      <c r="AJ20" s="4" t="s">
        <v>26</v>
      </c>
      <c r="AK20" s="4" t="s">
        <v>28</v>
      </c>
      <c r="AL20" s="4" t="s">
        <v>26</v>
      </c>
    </row>
    <row r="21" spans="1:38" ht="39.6" x14ac:dyDescent="0.25">
      <c r="A21" s="72" t="s">
        <v>332</v>
      </c>
      <c r="B21" s="10" t="s">
        <v>209</v>
      </c>
      <c r="C21" s="10" t="s">
        <v>289</v>
      </c>
      <c r="D21" s="8">
        <v>2681</v>
      </c>
      <c r="E21" s="8">
        <v>1114</v>
      </c>
      <c r="F21" s="11">
        <v>774614.92999999993</v>
      </c>
      <c r="G21" s="12">
        <f t="shared" si="0"/>
        <v>695.34553859964092</v>
      </c>
      <c r="H21" s="12">
        <f t="shared" si="1"/>
        <v>288.92761283103317</v>
      </c>
      <c r="I21" s="40">
        <v>225.94</v>
      </c>
      <c r="J21" s="21">
        <v>0</v>
      </c>
      <c r="K21" s="9">
        <v>5</v>
      </c>
      <c r="L21" s="27">
        <f t="shared" si="2"/>
        <v>0.45454545454545453</v>
      </c>
      <c r="M21" s="9" t="s">
        <v>7</v>
      </c>
      <c r="N21" s="9" t="s">
        <v>6</v>
      </c>
      <c r="O21" s="9" t="str">
        <f t="shared" si="5"/>
        <v/>
      </c>
      <c r="P21" s="9" t="str">
        <f t="shared" si="8"/>
        <v/>
      </c>
      <c r="Q21" s="9" t="s">
        <v>325</v>
      </c>
      <c r="R21" s="9">
        <v>2</v>
      </c>
      <c r="S21" s="28">
        <v>53</v>
      </c>
      <c r="T21" s="28">
        <v>66</v>
      </c>
      <c r="U21" s="28"/>
      <c r="V21" s="9">
        <v>409</v>
      </c>
      <c r="W21" s="4" t="s">
        <v>28</v>
      </c>
      <c r="X21" s="4" t="s">
        <v>27</v>
      </c>
      <c r="Y21" s="4" t="s">
        <v>321</v>
      </c>
      <c r="AB21" s="4" t="s">
        <v>28</v>
      </c>
      <c r="AC21" s="4">
        <v>3</v>
      </c>
      <c r="AD21" s="13">
        <v>37166</v>
      </c>
      <c r="AE21" s="4" t="s">
        <v>26</v>
      </c>
      <c r="AF21" s="4" t="s">
        <v>321</v>
      </c>
      <c r="AG21" s="4" t="s">
        <v>321</v>
      </c>
      <c r="AH21" s="4" t="s">
        <v>385</v>
      </c>
      <c r="AI21" s="23" t="s">
        <v>28</v>
      </c>
      <c r="AJ21" s="4" t="s">
        <v>26</v>
      </c>
      <c r="AK21" s="4" t="s">
        <v>26</v>
      </c>
      <c r="AL21" s="4" t="s">
        <v>26</v>
      </c>
    </row>
    <row r="22" spans="1:38" ht="26.4" x14ac:dyDescent="0.25">
      <c r="A22" s="72" t="s">
        <v>332</v>
      </c>
      <c r="B22" s="10" t="s">
        <v>319</v>
      </c>
      <c r="C22" s="10" t="s">
        <v>307</v>
      </c>
      <c r="D22" s="8">
        <v>877</v>
      </c>
      <c r="E22" s="8">
        <v>326</v>
      </c>
      <c r="F22" s="11">
        <v>412550.98</v>
      </c>
      <c r="G22" s="12">
        <f t="shared" si="0"/>
        <v>1265.4938036809815</v>
      </c>
      <c r="H22" s="12">
        <f t="shared" si="1"/>
        <v>470.41160775370577</v>
      </c>
      <c r="I22" s="40">
        <v>400</v>
      </c>
      <c r="J22" s="21">
        <v>0.22582820017774508</v>
      </c>
      <c r="K22" s="9">
        <v>5</v>
      </c>
      <c r="L22" s="27">
        <f t="shared" si="2"/>
        <v>0.45454545454545453</v>
      </c>
      <c r="M22" s="9" t="s">
        <v>7</v>
      </c>
      <c r="N22" s="9" t="s">
        <v>6</v>
      </c>
      <c r="O22" s="9" t="str">
        <f t="shared" si="5"/>
        <v/>
      </c>
      <c r="P22" s="9" t="str">
        <f t="shared" si="8"/>
        <v/>
      </c>
      <c r="Q22" s="9" t="s">
        <v>325</v>
      </c>
      <c r="R22" s="9">
        <v>2</v>
      </c>
      <c r="S22" s="28">
        <v>102</v>
      </c>
      <c r="T22" s="28">
        <v>106</v>
      </c>
      <c r="U22" s="28">
        <v>158</v>
      </c>
      <c r="V22" s="9">
        <v>369</v>
      </c>
      <c r="W22" s="4" t="s">
        <v>28</v>
      </c>
      <c r="X22" s="4" t="s">
        <v>27</v>
      </c>
      <c r="Y22" s="4" t="s">
        <v>321</v>
      </c>
      <c r="AB22" s="4" t="s">
        <v>26</v>
      </c>
      <c r="AC22" s="4">
        <v>0</v>
      </c>
      <c r="AD22" s="13">
        <v>34729</v>
      </c>
      <c r="AE22" s="4" t="s">
        <v>321</v>
      </c>
      <c r="AF22" s="4" t="s">
        <v>321</v>
      </c>
      <c r="AG22" s="4" t="s">
        <v>321</v>
      </c>
      <c r="AH22" s="4" t="s">
        <v>26</v>
      </c>
      <c r="AI22" s="13" t="s">
        <v>26</v>
      </c>
      <c r="AJ22" s="4" t="s">
        <v>26</v>
      </c>
      <c r="AK22" s="4" t="s">
        <v>26</v>
      </c>
      <c r="AL22" s="4" t="s">
        <v>26</v>
      </c>
    </row>
    <row r="23" spans="1:38" ht="26.4" x14ac:dyDescent="0.25">
      <c r="A23" s="72" t="s">
        <v>332</v>
      </c>
      <c r="B23" s="10" t="s">
        <v>191</v>
      </c>
      <c r="C23" s="10" t="s">
        <v>269</v>
      </c>
      <c r="D23" s="8">
        <v>4103</v>
      </c>
      <c r="E23" s="8">
        <v>1682</v>
      </c>
      <c r="F23" s="11">
        <v>419829.7635</v>
      </c>
      <c r="G23" s="12">
        <f t="shared" si="0"/>
        <v>249.60152407847801</v>
      </c>
      <c r="H23" s="12">
        <f t="shared" si="1"/>
        <v>102.32263307336096</v>
      </c>
      <c r="I23" s="40">
        <v>273.83</v>
      </c>
      <c r="J23" s="21">
        <v>0</v>
      </c>
      <c r="K23" s="9">
        <v>7</v>
      </c>
      <c r="L23" s="27">
        <f t="shared" si="2"/>
        <v>0.63636363636363635</v>
      </c>
      <c r="M23" s="9" t="str">
        <f>IF(AND($S23 &lt; 51, $S23 &gt; 0), "GI", "")</f>
        <v/>
      </c>
      <c r="N23" s="9" t="str">
        <f>IF(AND($T23 &lt; 51, $T23 &gt; 0), "MC", "")</f>
        <v/>
      </c>
      <c r="O23" s="9" t="s">
        <v>5</v>
      </c>
      <c r="P23" s="9" t="str">
        <f t="shared" si="8"/>
        <v/>
      </c>
      <c r="Q23" s="9" t="s">
        <v>5</v>
      </c>
      <c r="R23" s="9">
        <v>1</v>
      </c>
      <c r="S23" s="28">
        <v>102</v>
      </c>
      <c r="T23" s="28">
        <v>95</v>
      </c>
      <c r="U23" s="28">
        <v>73</v>
      </c>
      <c r="V23" s="9">
        <v>498</v>
      </c>
      <c r="W23" s="4" t="s">
        <v>321</v>
      </c>
      <c r="X23" s="4" t="s">
        <v>31</v>
      </c>
      <c r="Y23" s="4" t="s">
        <v>321</v>
      </c>
      <c r="AB23" s="4" t="s">
        <v>28</v>
      </c>
      <c r="AC23" s="4">
        <v>4</v>
      </c>
      <c r="AD23" s="13">
        <v>36798</v>
      </c>
      <c r="AE23" s="4" t="s">
        <v>321</v>
      </c>
      <c r="AF23" s="4" t="s">
        <v>26</v>
      </c>
      <c r="AG23" s="4" t="s">
        <v>26</v>
      </c>
      <c r="AH23" s="4" t="s">
        <v>26</v>
      </c>
      <c r="AI23" s="13" t="s">
        <v>26</v>
      </c>
      <c r="AJ23" s="4" t="s">
        <v>26</v>
      </c>
      <c r="AK23" s="4" t="s">
        <v>26</v>
      </c>
      <c r="AL23" s="4" t="s">
        <v>26</v>
      </c>
    </row>
    <row r="24" spans="1:38" ht="79.2" x14ac:dyDescent="0.25">
      <c r="A24" s="72" t="s">
        <v>332</v>
      </c>
      <c r="B24" s="10" t="s">
        <v>258</v>
      </c>
      <c r="C24" s="10" t="s">
        <v>257</v>
      </c>
      <c r="D24" s="8">
        <v>3626</v>
      </c>
      <c r="E24" s="8">
        <v>1564</v>
      </c>
      <c r="F24" s="11">
        <v>873037.73999999987</v>
      </c>
      <c r="G24" s="12">
        <f t="shared" si="0"/>
        <v>558.20827365728894</v>
      </c>
      <c r="H24" s="12">
        <f t="shared" si="1"/>
        <v>240.77157749586317</v>
      </c>
      <c r="I24" s="40">
        <v>165.565</v>
      </c>
      <c r="J24" s="21">
        <v>0.24531778864234682</v>
      </c>
      <c r="K24" s="9">
        <v>5</v>
      </c>
      <c r="L24" s="27">
        <f t="shared" si="2"/>
        <v>0.45454545454545453</v>
      </c>
      <c r="M24" s="9" t="str">
        <f>IF(AND($S24 &lt; 51, $S24 &gt; 0), "GI", "")</f>
        <v>GI</v>
      </c>
      <c r="N24" s="9" t="str">
        <f>IF(AND($T24 &lt; 51, $T24 &gt; 0), "MC", "")</f>
        <v>MC</v>
      </c>
      <c r="O24" s="9" t="str">
        <f>IF(AND($U24 &lt; 51, $U24 &gt; 0), "MP", "")</f>
        <v/>
      </c>
      <c r="P24" s="9" t="str">
        <f t="shared" si="8"/>
        <v/>
      </c>
      <c r="Q24" s="9" t="s">
        <v>325</v>
      </c>
      <c r="R24" s="9">
        <v>2</v>
      </c>
      <c r="S24" s="28">
        <v>3</v>
      </c>
      <c r="T24" s="28">
        <v>30</v>
      </c>
      <c r="U24" s="28">
        <v>191</v>
      </c>
      <c r="V24" s="9">
        <v>439</v>
      </c>
      <c r="W24" s="14" t="s">
        <v>28</v>
      </c>
      <c r="X24" s="4" t="s">
        <v>27</v>
      </c>
      <c r="Y24" s="4" t="s">
        <v>321</v>
      </c>
      <c r="AB24" s="4" t="s">
        <v>28</v>
      </c>
      <c r="AC24" s="4">
        <v>4</v>
      </c>
      <c r="AD24" s="13">
        <v>36762</v>
      </c>
      <c r="AE24" s="4" t="s">
        <v>26</v>
      </c>
      <c r="AF24" s="4" t="s">
        <v>26</v>
      </c>
      <c r="AG24" s="4" t="s">
        <v>321</v>
      </c>
      <c r="AH24" s="4" t="s">
        <v>386</v>
      </c>
      <c r="AI24" s="13" t="s">
        <v>26</v>
      </c>
      <c r="AJ24" s="4" t="s">
        <v>26</v>
      </c>
      <c r="AK24" s="4" t="s">
        <v>26</v>
      </c>
      <c r="AL24" s="4" t="s">
        <v>28</v>
      </c>
    </row>
    <row r="25" spans="1:38" ht="52.8" x14ac:dyDescent="0.25">
      <c r="A25" s="72" t="s">
        <v>332</v>
      </c>
      <c r="B25" s="10" t="s">
        <v>196</v>
      </c>
      <c r="C25" s="10" t="s">
        <v>276</v>
      </c>
      <c r="D25" s="8">
        <v>3192</v>
      </c>
      <c r="E25" s="8">
        <v>1056</v>
      </c>
      <c r="F25" s="11">
        <v>1881252.3800000732</v>
      </c>
      <c r="G25" s="12">
        <f t="shared" si="0"/>
        <v>1781.4889962121906</v>
      </c>
      <c r="H25" s="12">
        <f t="shared" si="1"/>
        <v>589.36478070177736</v>
      </c>
      <c r="I25" s="40">
        <v>512.03</v>
      </c>
      <c r="J25" s="21">
        <v>0</v>
      </c>
      <c r="K25" s="9">
        <v>5</v>
      </c>
      <c r="L25" s="27">
        <f t="shared" si="2"/>
        <v>0.45454545454545453</v>
      </c>
      <c r="M25" s="9" t="str">
        <f>IF(AND($S25 &lt; 51, $S25 &gt; 0), "GI", "")</f>
        <v/>
      </c>
      <c r="N25" s="9" t="s">
        <v>6</v>
      </c>
      <c r="O25" s="9" t="str">
        <f>IF(AND($U25 &lt; 51, $U25 &gt; 0), "MP", "")</f>
        <v/>
      </c>
      <c r="P25" s="9" t="str">
        <f t="shared" si="8"/>
        <v/>
      </c>
      <c r="Q25" s="9" t="s">
        <v>6</v>
      </c>
      <c r="R25" s="9">
        <v>1</v>
      </c>
      <c r="S25" s="28">
        <v>79</v>
      </c>
      <c r="T25" s="28">
        <v>55</v>
      </c>
      <c r="U25" s="28">
        <v>102</v>
      </c>
      <c r="V25" s="9">
        <v>342</v>
      </c>
      <c r="W25" s="4" t="s">
        <v>321</v>
      </c>
      <c r="X25" s="4" t="s">
        <v>31</v>
      </c>
      <c r="Y25" s="65" t="s">
        <v>28</v>
      </c>
      <c r="Z25" s="4">
        <v>1</v>
      </c>
      <c r="AB25" s="4" t="s">
        <v>28</v>
      </c>
      <c r="AC25" s="4">
        <v>3</v>
      </c>
      <c r="AD25" s="13">
        <v>38016</v>
      </c>
      <c r="AE25" s="4" t="s">
        <v>26</v>
      </c>
      <c r="AF25" s="4" t="s">
        <v>26</v>
      </c>
      <c r="AG25" s="4" t="s">
        <v>28</v>
      </c>
      <c r="AH25" s="4" t="s">
        <v>26</v>
      </c>
      <c r="AI25" s="13" t="s">
        <v>26</v>
      </c>
      <c r="AJ25" s="4" t="s">
        <v>26</v>
      </c>
      <c r="AK25" s="4" t="s">
        <v>26</v>
      </c>
      <c r="AL25" s="4" t="s">
        <v>26</v>
      </c>
    </row>
    <row r="26" spans="1:38" ht="26.4" x14ac:dyDescent="0.25">
      <c r="A26" s="72" t="s">
        <v>332</v>
      </c>
      <c r="B26" s="10" t="s">
        <v>101</v>
      </c>
      <c r="C26" s="10" t="s">
        <v>138</v>
      </c>
      <c r="D26" s="8">
        <v>7311</v>
      </c>
      <c r="E26" s="8">
        <v>2481</v>
      </c>
      <c r="F26" s="11">
        <v>1353180.0579999988</v>
      </c>
      <c r="G26" s="12">
        <f t="shared" si="0"/>
        <v>545.41719387343767</v>
      </c>
      <c r="H26" s="12">
        <f t="shared" si="1"/>
        <v>185.08823115852809</v>
      </c>
      <c r="I26" s="40">
        <v>303.47500000000002</v>
      </c>
      <c r="J26" s="21">
        <v>0</v>
      </c>
      <c r="K26" s="9">
        <v>8</v>
      </c>
      <c r="L26" s="27">
        <f t="shared" si="2"/>
        <v>0.72727272727272729</v>
      </c>
      <c r="M26" s="9" t="str">
        <f>IF(AND($S26 &lt; 51, $S26 &gt; 0), "GI", "")</f>
        <v/>
      </c>
      <c r="N26" s="9" t="s">
        <v>6</v>
      </c>
      <c r="O26" s="9" t="s">
        <v>5</v>
      </c>
      <c r="P26" s="9" t="str">
        <f t="shared" si="8"/>
        <v/>
      </c>
      <c r="Q26" s="9" t="s">
        <v>324</v>
      </c>
      <c r="R26" s="9">
        <v>2</v>
      </c>
      <c r="S26" s="28">
        <v>102</v>
      </c>
      <c r="T26" s="28">
        <v>82</v>
      </c>
      <c r="U26" s="28">
        <v>63</v>
      </c>
      <c r="V26" s="9">
        <v>441</v>
      </c>
      <c r="W26" s="4" t="s">
        <v>321</v>
      </c>
      <c r="X26" s="4" t="s">
        <v>31</v>
      </c>
      <c r="Y26" s="65" t="s">
        <v>28</v>
      </c>
      <c r="Z26" s="4">
        <v>1</v>
      </c>
      <c r="AB26" s="4" t="s">
        <v>28</v>
      </c>
      <c r="AC26" s="4">
        <v>4</v>
      </c>
      <c r="AD26" s="13">
        <v>38919</v>
      </c>
      <c r="AE26" s="4" t="s">
        <v>321</v>
      </c>
      <c r="AF26" s="4" t="s">
        <v>26</v>
      </c>
      <c r="AG26" s="4" t="s">
        <v>321</v>
      </c>
      <c r="AH26" s="4" t="s">
        <v>26</v>
      </c>
      <c r="AI26" s="13" t="s">
        <v>26</v>
      </c>
      <c r="AJ26" s="4" t="s">
        <v>26</v>
      </c>
      <c r="AK26" s="4" t="s">
        <v>26</v>
      </c>
      <c r="AL26" s="4" t="s">
        <v>26</v>
      </c>
    </row>
    <row r="27" spans="1:38" ht="39.6" x14ac:dyDescent="0.25">
      <c r="A27" s="72" t="s">
        <v>332</v>
      </c>
      <c r="B27" s="10" t="s">
        <v>237</v>
      </c>
      <c r="C27" s="10" t="s">
        <v>238</v>
      </c>
      <c r="D27" s="8">
        <v>1566</v>
      </c>
      <c r="E27" s="8">
        <v>294</v>
      </c>
      <c r="F27" s="11">
        <v>627285.80559999985</v>
      </c>
      <c r="G27" s="12">
        <f t="shared" si="0"/>
        <v>2133.6251891156458</v>
      </c>
      <c r="H27" s="12">
        <f t="shared" si="1"/>
        <v>400.56564853128981</v>
      </c>
      <c r="I27" s="40">
        <v>638.52</v>
      </c>
      <c r="J27" s="21">
        <v>0</v>
      </c>
      <c r="K27" s="9">
        <v>8</v>
      </c>
      <c r="L27" s="27">
        <f t="shared" si="2"/>
        <v>0.72727272727272729</v>
      </c>
      <c r="M27" s="9" t="s">
        <v>7</v>
      </c>
      <c r="N27" s="9" t="str">
        <f>IF(AND($T27 &lt; 51, $T27 &gt; 0), "MC", "")</f>
        <v/>
      </c>
      <c r="O27" s="9" t="str">
        <f>IF(AND($U27 &lt; 51, $U27 &gt; 0), "MP", "")</f>
        <v/>
      </c>
      <c r="P27" s="9" t="str">
        <f t="shared" si="8"/>
        <v/>
      </c>
      <c r="Q27" s="9" t="s">
        <v>7</v>
      </c>
      <c r="R27" s="9">
        <v>1</v>
      </c>
      <c r="S27" s="28">
        <v>53</v>
      </c>
      <c r="T27" s="28">
        <v>95</v>
      </c>
      <c r="U27" s="28">
        <v>109</v>
      </c>
      <c r="V27" s="9">
        <v>326</v>
      </c>
      <c r="W27" s="4" t="s">
        <v>321</v>
      </c>
      <c r="X27" s="4" t="s">
        <v>31</v>
      </c>
      <c r="Y27" s="4" t="s">
        <v>321</v>
      </c>
      <c r="AB27" s="4" t="s">
        <v>28</v>
      </c>
      <c r="AC27" s="4">
        <v>2</v>
      </c>
      <c r="AD27" s="13">
        <v>42996</v>
      </c>
      <c r="AE27" s="4" t="s">
        <v>26</v>
      </c>
      <c r="AF27" s="4" t="s">
        <v>28</v>
      </c>
      <c r="AG27" s="4" t="s">
        <v>26</v>
      </c>
      <c r="AH27" s="4" t="s">
        <v>26</v>
      </c>
      <c r="AI27" s="13" t="s">
        <v>26</v>
      </c>
      <c r="AJ27" s="4" t="s">
        <v>26</v>
      </c>
      <c r="AK27" s="4" t="s">
        <v>28</v>
      </c>
      <c r="AL27" s="4" t="s">
        <v>28</v>
      </c>
    </row>
    <row r="28" spans="1:38" ht="26.4" x14ac:dyDescent="0.25">
      <c r="A28" s="72" t="s">
        <v>332</v>
      </c>
      <c r="B28" s="10" t="s">
        <v>189</v>
      </c>
      <c r="C28" s="10" t="s">
        <v>267</v>
      </c>
      <c r="D28" s="8">
        <v>10088</v>
      </c>
      <c r="E28" s="8">
        <v>3785</v>
      </c>
      <c r="F28" s="11">
        <v>2125458.2599999262</v>
      </c>
      <c r="G28" s="12">
        <f t="shared" si="0"/>
        <v>561.5477569352513</v>
      </c>
      <c r="H28" s="12">
        <f t="shared" si="1"/>
        <v>210.69173869943756</v>
      </c>
      <c r="I28" s="40">
        <v>116.44</v>
      </c>
      <c r="J28" s="21">
        <v>0</v>
      </c>
      <c r="K28" s="9">
        <v>3</v>
      </c>
      <c r="L28" s="27">
        <f t="shared" si="2"/>
        <v>0.27272727272727271</v>
      </c>
      <c r="M28" s="9" t="str">
        <f t="shared" ref="M28:M46" si="9">IF(AND($S28 &lt; 51, $S28 &gt; 0), "GI", "")</f>
        <v/>
      </c>
      <c r="N28" s="9" t="s">
        <v>6</v>
      </c>
      <c r="O28" s="9" t="str">
        <f>IF(AND($U28 &lt; 51, $U28 &gt; 0), "MP", "")</f>
        <v/>
      </c>
      <c r="P28" s="9" t="str">
        <f t="shared" si="8"/>
        <v/>
      </c>
      <c r="Q28" s="9" t="s">
        <v>6</v>
      </c>
      <c r="R28" s="9">
        <v>1</v>
      </c>
      <c r="S28" s="28"/>
      <c r="T28" s="28">
        <v>60</v>
      </c>
      <c r="U28" s="28">
        <v>109</v>
      </c>
      <c r="V28" s="9">
        <v>438</v>
      </c>
      <c r="W28" s="4" t="s">
        <v>321</v>
      </c>
      <c r="X28" s="4" t="s">
        <v>31</v>
      </c>
      <c r="Y28" s="65" t="s">
        <v>28</v>
      </c>
      <c r="Z28" s="4">
        <v>2</v>
      </c>
      <c r="AB28" s="4" t="s">
        <v>28</v>
      </c>
      <c r="AC28" s="4">
        <v>4</v>
      </c>
      <c r="AD28" s="13">
        <v>43495</v>
      </c>
      <c r="AE28" s="4" t="s">
        <v>321</v>
      </c>
      <c r="AF28" s="4" t="s">
        <v>321</v>
      </c>
      <c r="AG28" s="4" t="s">
        <v>321</v>
      </c>
      <c r="AH28" s="4" t="s">
        <v>26</v>
      </c>
      <c r="AI28" s="13" t="s">
        <v>26</v>
      </c>
      <c r="AJ28" s="4" t="s">
        <v>26</v>
      </c>
      <c r="AK28" s="4" t="s">
        <v>26</v>
      </c>
      <c r="AL28" s="4" t="s">
        <v>26</v>
      </c>
    </row>
    <row r="29" spans="1:38" ht="26.4" x14ac:dyDescent="0.25">
      <c r="A29" s="72" t="s">
        <v>332</v>
      </c>
      <c r="B29" s="10" t="s">
        <v>178</v>
      </c>
      <c r="C29" s="10" t="s">
        <v>254</v>
      </c>
      <c r="D29" s="8">
        <v>2125</v>
      </c>
      <c r="E29" s="8">
        <v>261</v>
      </c>
      <c r="F29" s="11">
        <v>5635827.2989000026</v>
      </c>
      <c r="G29" s="12">
        <f t="shared" si="0"/>
        <v>21593.208041762464</v>
      </c>
      <c r="H29" s="12">
        <f t="shared" si="1"/>
        <v>2652.1540230117657</v>
      </c>
      <c r="I29" s="40">
        <v>653.28</v>
      </c>
      <c r="J29" s="21">
        <v>1.8998596162845032E-2</v>
      </c>
      <c r="K29" s="9">
        <v>5</v>
      </c>
      <c r="L29" s="27">
        <f t="shared" si="2"/>
        <v>0.45454545454545453</v>
      </c>
      <c r="M29" s="9" t="str">
        <f t="shared" si="9"/>
        <v/>
      </c>
      <c r="N29" s="9" t="str">
        <f>IF(AND($T29 &lt; 51, $T29 &gt; 0), "MC", "")</f>
        <v/>
      </c>
      <c r="O29" s="9" t="s">
        <v>5</v>
      </c>
      <c r="P29" s="9" t="str">
        <f t="shared" si="8"/>
        <v/>
      </c>
      <c r="Q29" s="9" t="s">
        <v>5</v>
      </c>
      <c r="R29" s="9">
        <v>1</v>
      </c>
      <c r="S29" s="28">
        <v>102</v>
      </c>
      <c r="T29" s="28">
        <v>106</v>
      </c>
      <c r="U29" s="28">
        <v>60</v>
      </c>
      <c r="V29" s="9">
        <v>184</v>
      </c>
      <c r="W29" s="4" t="s">
        <v>321</v>
      </c>
      <c r="X29" s="4" t="s">
        <v>31</v>
      </c>
      <c r="Y29" s="4" t="s">
        <v>321</v>
      </c>
      <c r="AB29" s="4" t="s">
        <v>28</v>
      </c>
      <c r="AC29" s="4">
        <v>5</v>
      </c>
      <c r="AD29" s="13">
        <v>37792</v>
      </c>
      <c r="AE29" s="4" t="s">
        <v>321</v>
      </c>
      <c r="AF29" s="4" t="s">
        <v>321</v>
      </c>
      <c r="AG29" s="4" t="s">
        <v>321</v>
      </c>
      <c r="AH29" s="4" t="s">
        <v>26</v>
      </c>
      <c r="AI29" s="13" t="s">
        <v>26</v>
      </c>
      <c r="AJ29" s="4" t="s">
        <v>26</v>
      </c>
      <c r="AK29" s="4" t="s">
        <v>26</v>
      </c>
      <c r="AL29" s="4" t="s">
        <v>26</v>
      </c>
    </row>
    <row r="30" spans="1:38" x14ac:dyDescent="0.25">
      <c r="A30" s="73" t="s">
        <v>333</v>
      </c>
      <c r="B30" s="10" t="s">
        <v>32</v>
      </c>
      <c r="C30" s="10" t="s">
        <v>33</v>
      </c>
      <c r="D30" s="15">
        <v>17019</v>
      </c>
      <c r="E30" s="15">
        <v>3818</v>
      </c>
      <c r="F30" s="16">
        <v>9848224.898799995</v>
      </c>
      <c r="G30" s="12">
        <f t="shared" si="0"/>
        <v>2579.4198268203236</v>
      </c>
      <c r="H30" s="12">
        <f t="shared" si="1"/>
        <v>578.66060866090811</v>
      </c>
      <c r="I30" s="40">
        <v>691.61</v>
      </c>
      <c r="J30" s="21">
        <v>0</v>
      </c>
      <c r="K30" s="19">
        <v>11</v>
      </c>
      <c r="L30" s="27">
        <f t="shared" si="2"/>
        <v>1</v>
      </c>
      <c r="M30" s="9" t="str">
        <f t="shared" si="9"/>
        <v>GI</v>
      </c>
      <c r="N30" s="9" t="str">
        <f>IF(AND($T30 &lt; 51, $T30 &gt; 0), "MC", "")</f>
        <v>MC</v>
      </c>
      <c r="O30" s="9" t="str">
        <f>IF(AND($U30 &lt; 51, $U30 &gt; 0), "MP", "")</f>
        <v>MP</v>
      </c>
      <c r="P30" s="9" t="str">
        <f t="shared" si="8"/>
        <v/>
      </c>
      <c r="Q30" s="9" t="s">
        <v>327</v>
      </c>
      <c r="R30" s="19">
        <v>3</v>
      </c>
      <c r="S30" s="28">
        <v>14</v>
      </c>
      <c r="T30" s="28">
        <v>16</v>
      </c>
      <c r="U30" s="28">
        <v>24</v>
      </c>
      <c r="V30" s="19">
        <v>313</v>
      </c>
      <c r="W30" s="14" t="s">
        <v>321</v>
      </c>
      <c r="X30" s="14" t="s">
        <v>31</v>
      </c>
      <c r="Y30" s="14" t="s">
        <v>28</v>
      </c>
      <c r="Z30" s="14">
        <v>4</v>
      </c>
      <c r="AA30" s="14"/>
      <c r="AB30" s="4" t="s">
        <v>28</v>
      </c>
      <c r="AC30" s="14">
        <v>3</v>
      </c>
      <c r="AD30" s="18">
        <v>41271</v>
      </c>
      <c r="AE30" s="18" t="s">
        <v>28</v>
      </c>
      <c r="AF30" s="18" t="s">
        <v>26</v>
      </c>
      <c r="AG30" s="18" t="s">
        <v>321</v>
      </c>
      <c r="AH30" s="13" t="s">
        <v>26</v>
      </c>
      <c r="AI30" s="67" t="s">
        <v>28</v>
      </c>
      <c r="AJ30" s="4" t="s">
        <v>28</v>
      </c>
      <c r="AK30" s="4" t="s">
        <v>26</v>
      </c>
      <c r="AL30" s="4" t="s">
        <v>28</v>
      </c>
    </row>
    <row r="31" spans="1:38" x14ac:dyDescent="0.25">
      <c r="A31" s="73" t="s">
        <v>333</v>
      </c>
      <c r="B31" s="10" t="s">
        <v>47</v>
      </c>
      <c r="C31" s="10" t="s">
        <v>48</v>
      </c>
      <c r="D31" s="15">
        <v>7746</v>
      </c>
      <c r="E31" s="15">
        <v>2160</v>
      </c>
      <c r="F31" s="16">
        <v>4908207.5428999942</v>
      </c>
      <c r="G31" s="12">
        <f t="shared" si="0"/>
        <v>2272.3183068981452</v>
      </c>
      <c r="H31" s="12">
        <f t="shared" si="1"/>
        <v>633.64414444874694</v>
      </c>
      <c r="I31" s="40">
        <v>1627.37</v>
      </c>
      <c r="J31" s="21">
        <v>4.9997419155031211E-2</v>
      </c>
      <c r="K31" s="19">
        <v>11</v>
      </c>
      <c r="L31" s="27">
        <f t="shared" si="2"/>
        <v>1</v>
      </c>
      <c r="M31" s="9" t="str">
        <f t="shared" si="9"/>
        <v>GI</v>
      </c>
      <c r="N31" s="9" t="str">
        <f>IF(AND($T31 &lt; 51, $T31 &gt; 0), "MC", "")</f>
        <v>MC</v>
      </c>
      <c r="O31" s="9" t="str">
        <f>IF(AND($U31 &lt; 51, $U31 &gt; 0), "MP", "")</f>
        <v/>
      </c>
      <c r="P31" s="9" t="str">
        <f t="shared" si="8"/>
        <v/>
      </c>
      <c r="Q31" s="19" t="s">
        <v>325</v>
      </c>
      <c r="R31" s="19">
        <v>2</v>
      </c>
      <c r="S31" s="28">
        <v>47</v>
      </c>
      <c r="T31" s="28">
        <v>23</v>
      </c>
      <c r="U31" s="28">
        <v>60</v>
      </c>
      <c r="V31" s="19">
        <v>321</v>
      </c>
      <c r="W31" s="14" t="s">
        <v>321</v>
      </c>
      <c r="X31" s="14" t="s">
        <v>31</v>
      </c>
      <c r="Y31" s="14" t="s">
        <v>320</v>
      </c>
      <c r="Z31" s="14"/>
      <c r="AA31" s="14"/>
      <c r="AB31" s="4" t="s">
        <v>28</v>
      </c>
      <c r="AC31" s="14">
        <v>3</v>
      </c>
      <c r="AD31" s="18">
        <v>40725</v>
      </c>
      <c r="AE31" s="18" t="s">
        <v>26</v>
      </c>
      <c r="AF31" s="18" t="s">
        <v>26</v>
      </c>
      <c r="AG31" s="18" t="s">
        <v>26</v>
      </c>
      <c r="AH31" s="13" t="s">
        <v>26</v>
      </c>
      <c r="AI31" s="67" t="s">
        <v>28</v>
      </c>
      <c r="AJ31" s="4" t="s">
        <v>28</v>
      </c>
      <c r="AK31" s="4" t="s">
        <v>26</v>
      </c>
      <c r="AL31" s="4" t="s">
        <v>28</v>
      </c>
    </row>
    <row r="32" spans="1:38" x14ac:dyDescent="0.25">
      <c r="A32" s="74" t="s">
        <v>334</v>
      </c>
      <c r="B32" s="10" t="s">
        <v>89</v>
      </c>
      <c r="C32" s="10" t="s">
        <v>89</v>
      </c>
      <c r="D32" s="8">
        <v>93154</v>
      </c>
      <c r="E32" s="8">
        <v>31162</v>
      </c>
      <c r="F32" s="11">
        <v>1481606.5100000007</v>
      </c>
      <c r="G32" s="12">
        <f t="shared" si="0"/>
        <v>47.545295873178894</v>
      </c>
      <c r="H32" s="12">
        <f t="shared" si="1"/>
        <v>15.90491562359105</v>
      </c>
      <c r="I32" s="40">
        <v>27.1</v>
      </c>
      <c r="J32" s="21">
        <v>1.9947308995107306E-2</v>
      </c>
      <c r="K32" s="9">
        <v>11</v>
      </c>
      <c r="L32" s="27">
        <f t="shared" si="2"/>
        <v>1</v>
      </c>
      <c r="M32" s="9" t="str">
        <f t="shared" si="9"/>
        <v/>
      </c>
      <c r="N32" s="9" t="str">
        <f>IF(AND($T32 &lt; 51, $T32 &gt; 0), "MC", "")</f>
        <v>MC</v>
      </c>
      <c r="O32" s="9" t="str">
        <f>IF(AND($U32 &lt; 51, $U32 &gt; 0), "MP", "")</f>
        <v>MP</v>
      </c>
      <c r="P32" s="9" t="str">
        <f t="shared" si="8"/>
        <v/>
      </c>
      <c r="Q32" s="9" t="s">
        <v>324</v>
      </c>
      <c r="R32" s="9">
        <v>2</v>
      </c>
      <c r="S32" s="28"/>
      <c r="T32" s="28">
        <v>42</v>
      </c>
      <c r="U32" s="28">
        <v>14</v>
      </c>
      <c r="V32" s="9">
        <v>620</v>
      </c>
      <c r="W32" s="14" t="s">
        <v>28</v>
      </c>
      <c r="X32" s="4" t="s">
        <v>27</v>
      </c>
      <c r="Y32" s="4" t="s">
        <v>28</v>
      </c>
      <c r="AB32" s="4" t="s">
        <v>28</v>
      </c>
      <c r="AC32" s="4">
        <v>1</v>
      </c>
      <c r="AD32" s="13">
        <v>34333</v>
      </c>
      <c r="AE32" s="4" t="s">
        <v>26</v>
      </c>
      <c r="AF32" s="4" t="s">
        <v>321</v>
      </c>
      <c r="AG32" s="4" t="s">
        <v>321</v>
      </c>
      <c r="AH32" s="4" t="s">
        <v>26</v>
      </c>
      <c r="AI32" s="13" t="s">
        <v>26</v>
      </c>
      <c r="AJ32" s="4" t="s">
        <v>26</v>
      </c>
      <c r="AK32" s="4" t="s">
        <v>26</v>
      </c>
      <c r="AL32" s="4" t="s">
        <v>28</v>
      </c>
    </row>
    <row r="33" spans="1:38" x14ac:dyDescent="0.25">
      <c r="A33" s="74" t="s">
        <v>334</v>
      </c>
      <c r="B33" s="10" t="s">
        <v>102</v>
      </c>
      <c r="C33" s="10" t="s">
        <v>102</v>
      </c>
      <c r="D33" s="8">
        <v>35959</v>
      </c>
      <c r="E33" s="8">
        <v>8231</v>
      </c>
      <c r="F33" s="11">
        <v>711519.4600000002</v>
      </c>
      <c r="G33" s="12">
        <f t="shared" si="0"/>
        <v>86.443865872919474</v>
      </c>
      <c r="H33" s="12">
        <f t="shared" si="1"/>
        <v>19.786964598570599</v>
      </c>
      <c r="I33" s="40">
        <v>41.42</v>
      </c>
      <c r="J33" s="21">
        <v>0</v>
      </c>
      <c r="K33" s="9">
        <v>7</v>
      </c>
      <c r="L33" s="27">
        <f t="shared" si="2"/>
        <v>0.63636363636363635</v>
      </c>
      <c r="M33" s="9" t="str">
        <f t="shared" si="9"/>
        <v/>
      </c>
      <c r="N33" s="9" t="s">
        <v>6</v>
      </c>
      <c r="O33" s="9" t="s">
        <v>5</v>
      </c>
      <c r="P33" s="9" t="str">
        <f t="shared" si="8"/>
        <v/>
      </c>
      <c r="Q33" s="9" t="s">
        <v>324</v>
      </c>
      <c r="R33" s="9">
        <v>2</v>
      </c>
      <c r="S33" s="28">
        <v>136</v>
      </c>
      <c r="T33" s="28">
        <v>60</v>
      </c>
      <c r="U33" s="28">
        <v>57</v>
      </c>
      <c r="V33" s="9">
        <v>580</v>
      </c>
      <c r="W33" s="14" t="s">
        <v>28</v>
      </c>
      <c r="X33" s="4" t="s">
        <v>27</v>
      </c>
      <c r="Y33" s="4" t="s">
        <v>321</v>
      </c>
      <c r="AB33" s="4" t="s">
        <v>26</v>
      </c>
      <c r="AC33" s="4">
        <v>0</v>
      </c>
      <c r="AD33" s="13">
        <v>39835</v>
      </c>
      <c r="AE33" s="4" t="s">
        <v>26</v>
      </c>
      <c r="AF33" s="4" t="s">
        <v>321</v>
      </c>
      <c r="AG33" s="4" t="s">
        <v>321</v>
      </c>
      <c r="AH33" s="4" t="s">
        <v>26</v>
      </c>
      <c r="AI33" s="13" t="s">
        <v>26</v>
      </c>
      <c r="AJ33" s="4" t="s">
        <v>26</v>
      </c>
      <c r="AK33" s="4" t="s">
        <v>26</v>
      </c>
      <c r="AL33" s="4" t="s">
        <v>26</v>
      </c>
    </row>
    <row r="34" spans="1:38" ht="26.4" x14ac:dyDescent="0.25">
      <c r="A34" s="75" t="s">
        <v>335</v>
      </c>
      <c r="B34" s="10" t="s">
        <v>174</v>
      </c>
      <c r="C34" s="10" t="s">
        <v>250</v>
      </c>
      <c r="D34" s="8">
        <v>145453</v>
      </c>
      <c r="E34" s="8">
        <v>50408</v>
      </c>
      <c r="F34" s="11">
        <v>2878435.9799999893</v>
      </c>
      <c r="G34" s="12">
        <f t="shared" ref="G34:G65" si="10">F34/E34</f>
        <v>57.102761069671267</v>
      </c>
      <c r="H34" s="12">
        <f t="shared" ref="H34:H65" si="11">F34/D34</f>
        <v>19.789457625487199</v>
      </c>
      <c r="I34" s="40">
        <v>30.6</v>
      </c>
      <c r="J34" s="21">
        <v>-0.17151753079734669</v>
      </c>
      <c r="K34" s="9">
        <v>11</v>
      </c>
      <c r="L34" s="27">
        <f t="shared" ref="L34:L65" si="12">(K34/11)</f>
        <v>1</v>
      </c>
      <c r="M34" s="9" t="str">
        <f t="shared" si="9"/>
        <v>GI</v>
      </c>
      <c r="N34" s="9" t="str">
        <f>IF(AND($T34 &lt; 51, $T34 &gt; 0), "MC", "")</f>
        <v>MC</v>
      </c>
      <c r="O34" s="9" t="str">
        <f>IF(AND($U34 &lt; 51, $U34 &gt; 0), "MP", "")</f>
        <v>MP</v>
      </c>
      <c r="P34" s="9" t="str">
        <f t="shared" si="8"/>
        <v/>
      </c>
      <c r="Q34" s="9" t="s">
        <v>384</v>
      </c>
      <c r="R34" s="9">
        <v>3</v>
      </c>
      <c r="S34" s="28">
        <v>32</v>
      </c>
      <c r="T34" s="28">
        <v>8</v>
      </c>
      <c r="U34" s="28">
        <v>14</v>
      </c>
      <c r="V34" s="9">
        <v>605</v>
      </c>
      <c r="W34" s="4" t="s">
        <v>321</v>
      </c>
      <c r="X34" s="4" t="s">
        <v>27</v>
      </c>
      <c r="Y34" s="4" t="s">
        <v>321</v>
      </c>
      <c r="AB34" s="4" t="s">
        <v>26</v>
      </c>
      <c r="AC34" s="4">
        <v>0</v>
      </c>
      <c r="AD34" s="13">
        <v>36563</v>
      </c>
      <c r="AE34" s="4" t="s">
        <v>26</v>
      </c>
      <c r="AF34" s="4" t="s">
        <v>321</v>
      </c>
      <c r="AG34" s="4" t="s">
        <v>321</v>
      </c>
      <c r="AH34" s="4" t="s">
        <v>386</v>
      </c>
      <c r="AI34" s="4" t="s">
        <v>376</v>
      </c>
      <c r="AJ34" s="4" t="s">
        <v>26</v>
      </c>
      <c r="AK34" s="4" t="s">
        <v>26</v>
      </c>
      <c r="AL34" s="4" t="s">
        <v>26</v>
      </c>
    </row>
    <row r="35" spans="1:38" ht="26.4" x14ac:dyDescent="0.25">
      <c r="A35" s="75" t="s">
        <v>335</v>
      </c>
      <c r="B35" s="10" t="s">
        <v>228</v>
      </c>
      <c r="C35" s="10" t="s">
        <v>308</v>
      </c>
      <c r="D35" s="8">
        <v>33330</v>
      </c>
      <c r="E35" s="8">
        <v>9333</v>
      </c>
      <c r="F35" s="11">
        <v>498981.07000000018</v>
      </c>
      <c r="G35" s="12">
        <f t="shared" si="10"/>
        <v>53.464166934533395</v>
      </c>
      <c r="H35" s="12">
        <f t="shared" si="11"/>
        <v>14.970929192919298</v>
      </c>
      <c r="I35" s="40">
        <v>29.38</v>
      </c>
      <c r="J35" s="21">
        <v>-0.32645575424117373</v>
      </c>
      <c r="K35" s="9">
        <v>9</v>
      </c>
      <c r="L35" s="27">
        <f t="shared" si="12"/>
        <v>0.81818181818181823</v>
      </c>
      <c r="M35" s="9" t="str">
        <f t="shared" si="9"/>
        <v/>
      </c>
      <c r="N35" s="9" t="s">
        <v>6</v>
      </c>
      <c r="O35" s="9" t="s">
        <v>5</v>
      </c>
      <c r="P35" s="9" t="str">
        <f t="shared" si="8"/>
        <v/>
      </c>
      <c r="Q35" s="9" t="s">
        <v>324</v>
      </c>
      <c r="R35" s="9">
        <v>2</v>
      </c>
      <c r="S35" s="28">
        <v>301</v>
      </c>
      <c r="T35" s="28">
        <v>66</v>
      </c>
      <c r="U35" s="28">
        <v>53</v>
      </c>
      <c r="V35" s="9">
        <v>614</v>
      </c>
      <c r="W35" s="4" t="s">
        <v>321</v>
      </c>
      <c r="X35" s="4" t="s">
        <v>27</v>
      </c>
      <c r="Y35" s="4" t="s">
        <v>321</v>
      </c>
      <c r="AB35" s="4" t="s">
        <v>28</v>
      </c>
      <c r="AC35" s="4">
        <v>2</v>
      </c>
      <c r="AD35" s="13">
        <v>41619</v>
      </c>
      <c r="AE35" s="4" t="s">
        <v>26</v>
      </c>
      <c r="AF35" s="4" t="s">
        <v>26</v>
      </c>
      <c r="AG35" s="4" t="s">
        <v>321</v>
      </c>
      <c r="AH35" s="4" t="s">
        <v>26</v>
      </c>
      <c r="AI35" s="13" t="s">
        <v>26</v>
      </c>
      <c r="AJ35" s="4" t="s">
        <v>26</v>
      </c>
      <c r="AK35" s="4" t="s">
        <v>26</v>
      </c>
      <c r="AL35" s="4" t="s">
        <v>26</v>
      </c>
    </row>
    <row r="36" spans="1:38" x14ac:dyDescent="0.25">
      <c r="A36" s="75" t="s">
        <v>335</v>
      </c>
      <c r="B36" s="10" t="s">
        <v>107</v>
      </c>
      <c r="C36" s="10" t="s">
        <v>143</v>
      </c>
      <c r="D36" s="8">
        <v>111318</v>
      </c>
      <c r="E36" s="8">
        <v>36219</v>
      </c>
      <c r="F36" s="11">
        <v>991086.44000000018</v>
      </c>
      <c r="G36" s="12">
        <f t="shared" si="10"/>
        <v>27.36371628150971</v>
      </c>
      <c r="H36" s="12">
        <f t="shared" si="11"/>
        <v>8.9032002012253209</v>
      </c>
      <c r="I36" s="40">
        <v>23.234999999999999</v>
      </c>
      <c r="J36" s="21">
        <v>8.7780898876404501E-2</v>
      </c>
      <c r="K36" s="9">
        <v>11</v>
      </c>
      <c r="L36" s="27">
        <f t="shared" si="12"/>
        <v>1</v>
      </c>
      <c r="M36" s="9" t="str">
        <f t="shared" si="9"/>
        <v/>
      </c>
      <c r="N36" s="9" t="str">
        <f t="shared" ref="N36:N58" si="13">IF(AND($T36 &lt; 51, $T36 &gt; 0), "MC", "")</f>
        <v/>
      </c>
      <c r="O36" s="9" t="str">
        <f t="shared" ref="O36:O46" si="14">IF(AND($U36 &lt; 51, $U36 &gt; 0), "MP", "")</f>
        <v>MP</v>
      </c>
      <c r="P36" s="9" t="str">
        <f t="shared" si="8"/>
        <v/>
      </c>
      <c r="Q36" s="9" t="s">
        <v>5</v>
      </c>
      <c r="R36" s="9">
        <v>1</v>
      </c>
      <c r="S36" s="28">
        <v>102</v>
      </c>
      <c r="T36" s="28">
        <v>82</v>
      </c>
      <c r="U36" s="28">
        <v>4</v>
      </c>
      <c r="V36" s="9">
        <v>643</v>
      </c>
      <c r="W36" s="4" t="s">
        <v>321</v>
      </c>
      <c r="X36" s="4" t="s">
        <v>27</v>
      </c>
      <c r="Y36" s="4" t="s">
        <v>28</v>
      </c>
      <c r="AB36" s="4" t="s">
        <v>28</v>
      </c>
      <c r="AC36" s="4">
        <v>6</v>
      </c>
      <c r="AD36" s="13">
        <v>40982</v>
      </c>
      <c r="AE36" s="4" t="s">
        <v>321</v>
      </c>
      <c r="AF36" s="4" t="s">
        <v>321</v>
      </c>
      <c r="AG36" s="4" t="s">
        <v>321</v>
      </c>
      <c r="AH36" s="4" t="s">
        <v>26</v>
      </c>
      <c r="AI36" s="4" t="s">
        <v>376</v>
      </c>
      <c r="AJ36" s="4" t="s">
        <v>26</v>
      </c>
      <c r="AK36" s="4" t="s">
        <v>26</v>
      </c>
      <c r="AL36" s="4" t="s">
        <v>26</v>
      </c>
    </row>
    <row r="37" spans="1:38" ht="26.4" x14ac:dyDescent="0.25">
      <c r="A37" s="75" t="s">
        <v>335</v>
      </c>
      <c r="B37" s="10" t="s">
        <v>211</v>
      </c>
      <c r="C37" s="10" t="s">
        <v>291</v>
      </c>
      <c r="D37" s="8">
        <v>92485</v>
      </c>
      <c r="E37" s="8">
        <v>28331</v>
      </c>
      <c r="F37" s="11">
        <v>1112242.6399999971</v>
      </c>
      <c r="G37" s="12">
        <f t="shared" si="10"/>
        <v>39.258855670466879</v>
      </c>
      <c r="H37" s="12">
        <f t="shared" si="11"/>
        <v>12.026194950532487</v>
      </c>
      <c r="I37" s="40">
        <v>39.299999999999997</v>
      </c>
      <c r="J37" s="21">
        <v>-2.0194465220643287E-2</v>
      </c>
      <c r="K37" s="9">
        <v>11</v>
      </c>
      <c r="L37" s="27">
        <f t="shared" si="12"/>
        <v>1</v>
      </c>
      <c r="M37" s="9" t="str">
        <f t="shared" si="9"/>
        <v/>
      </c>
      <c r="N37" s="9" t="str">
        <f t="shared" si="13"/>
        <v/>
      </c>
      <c r="O37" s="9" t="str">
        <f t="shared" si="14"/>
        <v>MP</v>
      </c>
      <c r="P37" s="9" t="str">
        <f t="shared" si="8"/>
        <v/>
      </c>
      <c r="Q37" s="9" t="s">
        <v>5</v>
      </c>
      <c r="R37" s="9">
        <v>1</v>
      </c>
      <c r="S37" s="28">
        <v>301</v>
      </c>
      <c r="T37" s="28">
        <v>52</v>
      </c>
      <c r="U37" s="28">
        <v>17</v>
      </c>
      <c r="V37" s="9">
        <v>627</v>
      </c>
      <c r="W37" s="4" t="s">
        <v>28</v>
      </c>
      <c r="X37" s="4" t="s">
        <v>27</v>
      </c>
      <c r="Y37" s="4" t="s">
        <v>321</v>
      </c>
      <c r="AB37" s="4" t="s">
        <v>28</v>
      </c>
      <c r="AC37" s="4">
        <v>6</v>
      </c>
      <c r="AD37" s="13">
        <v>37105</v>
      </c>
      <c r="AE37" s="4" t="s">
        <v>26</v>
      </c>
      <c r="AF37" s="4" t="s">
        <v>26</v>
      </c>
      <c r="AG37" s="4" t="s">
        <v>321</v>
      </c>
      <c r="AH37" s="4" t="s">
        <v>385</v>
      </c>
      <c r="AI37" s="4" t="s">
        <v>376</v>
      </c>
      <c r="AJ37" s="4" t="s">
        <v>26</v>
      </c>
      <c r="AK37" s="4" t="s">
        <v>26</v>
      </c>
      <c r="AL37" s="4" t="s">
        <v>26</v>
      </c>
    </row>
    <row r="38" spans="1:38" ht="26.4" x14ac:dyDescent="0.25">
      <c r="A38" s="75" t="s">
        <v>335</v>
      </c>
      <c r="B38" s="10" t="s">
        <v>167</v>
      </c>
      <c r="C38" s="10" t="s">
        <v>241</v>
      </c>
      <c r="D38" s="8">
        <v>125994</v>
      </c>
      <c r="E38" s="8">
        <v>38149</v>
      </c>
      <c r="F38" s="11">
        <v>1211608.8799999764</v>
      </c>
      <c r="G38" s="12">
        <f t="shared" si="10"/>
        <v>31.759911924296215</v>
      </c>
      <c r="H38" s="12">
        <f t="shared" si="11"/>
        <v>9.6164014159402544</v>
      </c>
      <c r="I38" s="40">
        <v>36.9</v>
      </c>
      <c r="J38" s="21">
        <v>1.8200229270156665</v>
      </c>
      <c r="K38" s="9">
        <v>11</v>
      </c>
      <c r="L38" s="27">
        <f t="shared" si="12"/>
        <v>1</v>
      </c>
      <c r="M38" s="9" t="str">
        <f t="shared" si="9"/>
        <v/>
      </c>
      <c r="N38" s="9" t="str">
        <f t="shared" si="13"/>
        <v>MC</v>
      </c>
      <c r="O38" s="9" t="str">
        <f t="shared" si="14"/>
        <v>MP</v>
      </c>
      <c r="P38" s="9" t="str">
        <f t="shared" si="8"/>
        <v/>
      </c>
      <c r="Q38" s="9" t="s">
        <v>324</v>
      </c>
      <c r="R38" s="9">
        <v>2</v>
      </c>
      <c r="S38" s="28">
        <v>301</v>
      </c>
      <c r="T38" s="28">
        <v>43</v>
      </c>
      <c r="U38" s="28">
        <v>4</v>
      </c>
      <c r="V38" s="9">
        <v>637</v>
      </c>
      <c r="W38" s="4" t="s">
        <v>321</v>
      </c>
      <c r="X38" s="4" t="s">
        <v>27</v>
      </c>
      <c r="Y38" s="4" t="s">
        <v>321</v>
      </c>
      <c r="AB38" s="4" t="s">
        <v>28</v>
      </c>
      <c r="AC38" s="4">
        <v>7</v>
      </c>
      <c r="AD38" s="13">
        <v>33602</v>
      </c>
      <c r="AE38" s="4" t="s">
        <v>26</v>
      </c>
      <c r="AF38" s="4" t="s">
        <v>26</v>
      </c>
      <c r="AG38" s="4" t="s">
        <v>26</v>
      </c>
      <c r="AH38" s="4" t="s">
        <v>26</v>
      </c>
      <c r="AI38" s="4" t="s">
        <v>376</v>
      </c>
      <c r="AJ38" s="4" t="s">
        <v>26</v>
      </c>
      <c r="AK38" s="4" t="s">
        <v>26</v>
      </c>
      <c r="AL38" s="4" t="s">
        <v>26</v>
      </c>
    </row>
    <row r="39" spans="1:38" x14ac:dyDescent="0.25">
      <c r="A39" s="76" t="s">
        <v>336</v>
      </c>
      <c r="B39" s="10" t="s">
        <v>57</v>
      </c>
      <c r="C39" s="10" t="s">
        <v>58</v>
      </c>
      <c r="D39" s="15">
        <v>3838</v>
      </c>
      <c r="E39" s="15">
        <v>821</v>
      </c>
      <c r="F39" s="16">
        <v>1531107.9330999996</v>
      </c>
      <c r="G39" s="12">
        <f t="shared" si="10"/>
        <v>1864.9304909866012</v>
      </c>
      <c r="H39" s="12">
        <f t="shared" si="11"/>
        <v>398.93380226680551</v>
      </c>
      <c r="I39" s="40">
        <v>565.29</v>
      </c>
      <c r="J39" s="21">
        <v>0</v>
      </c>
      <c r="K39" s="19">
        <v>8</v>
      </c>
      <c r="L39" s="27">
        <f t="shared" si="12"/>
        <v>0.72727272727272729</v>
      </c>
      <c r="M39" s="9" t="str">
        <f t="shared" si="9"/>
        <v>GI</v>
      </c>
      <c r="N39" s="9" t="str">
        <f t="shared" si="13"/>
        <v/>
      </c>
      <c r="O39" s="9" t="str">
        <f t="shared" si="14"/>
        <v/>
      </c>
      <c r="P39" s="9" t="str">
        <f t="shared" si="8"/>
        <v/>
      </c>
      <c r="Q39" s="19" t="s">
        <v>7</v>
      </c>
      <c r="R39" s="19">
        <v>1</v>
      </c>
      <c r="S39" s="28">
        <v>16</v>
      </c>
      <c r="T39" s="28">
        <v>55</v>
      </c>
      <c r="U39" s="28">
        <v>73</v>
      </c>
      <c r="V39" s="19">
        <v>341</v>
      </c>
      <c r="W39" s="14" t="s">
        <v>321</v>
      </c>
      <c r="X39" s="14" t="s">
        <v>31</v>
      </c>
      <c r="Y39" s="14" t="s">
        <v>321</v>
      </c>
      <c r="Z39" s="14"/>
      <c r="AA39" s="14"/>
      <c r="AB39" s="4" t="s">
        <v>28</v>
      </c>
      <c r="AC39" s="14">
        <v>4</v>
      </c>
      <c r="AD39" s="18">
        <v>41647</v>
      </c>
      <c r="AE39" s="18" t="s">
        <v>26</v>
      </c>
      <c r="AF39" s="18" t="s">
        <v>28</v>
      </c>
      <c r="AG39" s="18" t="s">
        <v>28</v>
      </c>
      <c r="AH39" s="4" t="s">
        <v>385</v>
      </c>
      <c r="AI39" s="13" t="s">
        <v>26</v>
      </c>
      <c r="AJ39" s="4" t="s">
        <v>28</v>
      </c>
      <c r="AK39" s="4" t="s">
        <v>26</v>
      </c>
      <c r="AL39" s="4" t="s">
        <v>28</v>
      </c>
    </row>
    <row r="40" spans="1:38" x14ac:dyDescent="0.25">
      <c r="A40" s="76" t="s">
        <v>336</v>
      </c>
      <c r="B40" s="10" t="s">
        <v>190</v>
      </c>
      <c r="C40" s="10" t="s">
        <v>268</v>
      </c>
      <c r="D40" s="8">
        <v>103</v>
      </c>
      <c r="E40" s="8">
        <v>28</v>
      </c>
      <c r="F40" s="11">
        <v>95879.090000000011</v>
      </c>
      <c r="G40" s="12">
        <f t="shared" si="10"/>
        <v>3424.2532142857149</v>
      </c>
      <c r="H40" s="12">
        <f t="shared" si="11"/>
        <v>930.86495145631079</v>
      </c>
      <c r="I40" s="40">
        <v>1094.4000000000001</v>
      </c>
      <c r="J40" s="21">
        <v>4.948216340621394E-2</v>
      </c>
      <c r="K40" s="9">
        <v>3</v>
      </c>
      <c r="L40" s="27">
        <f t="shared" si="12"/>
        <v>0.27272727272727271</v>
      </c>
      <c r="M40" s="9" t="str">
        <f t="shared" si="9"/>
        <v/>
      </c>
      <c r="N40" s="9" t="str">
        <f t="shared" si="13"/>
        <v/>
      </c>
      <c r="O40" s="9" t="str">
        <f t="shared" si="14"/>
        <v/>
      </c>
      <c r="P40" s="9" t="str">
        <f t="shared" si="8"/>
        <v/>
      </c>
      <c r="R40" s="9">
        <v>0</v>
      </c>
      <c r="S40" s="28">
        <v>194</v>
      </c>
      <c r="T40" s="28">
        <v>106</v>
      </c>
      <c r="U40" s="28">
        <v>109</v>
      </c>
      <c r="V40" s="9">
        <v>283</v>
      </c>
      <c r="W40" s="4" t="s">
        <v>321</v>
      </c>
      <c r="X40" s="4" t="s">
        <v>31</v>
      </c>
      <c r="Y40" s="4" t="s">
        <v>321</v>
      </c>
      <c r="AB40" s="4" t="s">
        <v>28</v>
      </c>
      <c r="AC40" s="4">
        <v>3</v>
      </c>
      <c r="AD40" s="13">
        <v>39006</v>
      </c>
      <c r="AE40" s="4" t="s">
        <v>321</v>
      </c>
      <c r="AF40" s="4" t="s">
        <v>26</v>
      </c>
      <c r="AG40" s="4" t="s">
        <v>28</v>
      </c>
      <c r="AH40" s="4" t="s">
        <v>26</v>
      </c>
      <c r="AI40" s="13" t="s">
        <v>26</v>
      </c>
      <c r="AJ40" s="4" t="s">
        <v>28</v>
      </c>
      <c r="AK40" s="4" t="s">
        <v>26</v>
      </c>
      <c r="AL40" s="4" t="s">
        <v>26</v>
      </c>
    </row>
    <row r="41" spans="1:38" ht="23.4" customHeight="1" x14ac:dyDescent="0.25">
      <c r="A41" s="76" t="s">
        <v>336</v>
      </c>
      <c r="B41" s="10" t="s">
        <v>29</v>
      </c>
      <c r="C41" s="22" t="s">
        <v>30</v>
      </c>
      <c r="D41" s="15">
        <v>23919</v>
      </c>
      <c r="E41" s="15">
        <v>6000</v>
      </c>
      <c r="F41" s="16">
        <v>10068111.025800005</v>
      </c>
      <c r="G41" s="12">
        <f t="shared" si="10"/>
        <v>1678.0185043000008</v>
      </c>
      <c r="H41" s="12">
        <f t="shared" si="11"/>
        <v>420.92524878966532</v>
      </c>
      <c r="I41" s="40">
        <v>593.29999999999995</v>
      </c>
      <c r="J41" s="21">
        <v>0</v>
      </c>
      <c r="K41" s="19">
        <v>11</v>
      </c>
      <c r="L41" s="27">
        <f t="shared" si="12"/>
        <v>1</v>
      </c>
      <c r="M41" s="9" t="str">
        <f t="shared" si="9"/>
        <v>GI</v>
      </c>
      <c r="N41" s="9" t="str">
        <f t="shared" si="13"/>
        <v>MC</v>
      </c>
      <c r="O41" s="9" t="str">
        <f t="shared" si="14"/>
        <v>MP</v>
      </c>
      <c r="P41" s="9" t="str">
        <f t="shared" ref="P41:P57" si="15">IF($V41 &lt; 51, "ME", "")</f>
        <v/>
      </c>
      <c r="Q41" s="9" t="s">
        <v>327</v>
      </c>
      <c r="R41" s="19">
        <v>3</v>
      </c>
      <c r="S41" s="28">
        <v>5</v>
      </c>
      <c r="T41" s="28">
        <v>16</v>
      </c>
      <c r="U41" s="28">
        <v>17</v>
      </c>
      <c r="V41" s="19">
        <v>346</v>
      </c>
      <c r="W41" s="14" t="s">
        <v>321</v>
      </c>
      <c r="X41" s="14" t="s">
        <v>31</v>
      </c>
      <c r="Y41" s="14" t="s">
        <v>320</v>
      </c>
      <c r="Z41" s="14"/>
      <c r="AA41" s="14"/>
      <c r="AB41" s="4" t="s">
        <v>28</v>
      </c>
      <c r="AC41" s="14">
        <v>4</v>
      </c>
      <c r="AD41" s="18">
        <v>41852</v>
      </c>
      <c r="AE41" s="18" t="s">
        <v>28</v>
      </c>
      <c r="AF41" s="18" t="s">
        <v>26</v>
      </c>
      <c r="AG41" s="18" t="s">
        <v>26</v>
      </c>
      <c r="AH41" s="13" t="s">
        <v>26</v>
      </c>
      <c r="AI41" s="13" t="s">
        <v>377</v>
      </c>
      <c r="AJ41" s="4" t="s">
        <v>28</v>
      </c>
      <c r="AK41" s="4" t="s">
        <v>26</v>
      </c>
      <c r="AL41" s="4" t="s">
        <v>28</v>
      </c>
    </row>
    <row r="42" spans="1:38" x14ac:dyDescent="0.25">
      <c r="A42" s="76" t="s">
        <v>336</v>
      </c>
      <c r="B42" s="10" t="s">
        <v>100</v>
      </c>
      <c r="C42" s="10" t="s">
        <v>100</v>
      </c>
      <c r="D42" s="8">
        <v>146749</v>
      </c>
      <c r="E42" s="8">
        <v>53155</v>
      </c>
      <c r="F42" s="11">
        <v>1336510.4100000106</v>
      </c>
      <c r="G42" s="12">
        <f t="shared" si="10"/>
        <v>25.143644247954295</v>
      </c>
      <c r="H42" s="12">
        <f t="shared" si="11"/>
        <v>9.1074583813178318</v>
      </c>
      <c r="I42" s="40">
        <v>23.114999999999998</v>
      </c>
      <c r="J42" s="21">
        <v>3.2552083333333027E-3</v>
      </c>
      <c r="K42" s="9">
        <v>11</v>
      </c>
      <c r="L42" s="27">
        <f t="shared" si="12"/>
        <v>1</v>
      </c>
      <c r="M42" s="9" t="str">
        <f t="shared" si="9"/>
        <v/>
      </c>
      <c r="N42" s="9" t="str">
        <f t="shared" si="13"/>
        <v>MC</v>
      </c>
      <c r="O42" s="9" t="str">
        <f t="shared" si="14"/>
        <v>MP</v>
      </c>
      <c r="P42" s="9" t="str">
        <f t="shared" si="15"/>
        <v/>
      </c>
      <c r="Q42" s="9" t="s">
        <v>324</v>
      </c>
      <c r="R42" s="9">
        <v>2</v>
      </c>
      <c r="S42" s="28">
        <v>63</v>
      </c>
      <c r="T42" s="28">
        <v>30</v>
      </c>
      <c r="U42" s="28">
        <v>2</v>
      </c>
      <c r="V42" s="9">
        <v>648</v>
      </c>
      <c r="W42" s="14" t="s">
        <v>28</v>
      </c>
      <c r="X42" s="4" t="s">
        <v>27</v>
      </c>
      <c r="Y42" s="4" t="s">
        <v>321</v>
      </c>
      <c r="AB42" s="4" t="s">
        <v>26</v>
      </c>
      <c r="AC42" s="4">
        <v>0</v>
      </c>
      <c r="AD42" s="13">
        <v>37280</v>
      </c>
      <c r="AE42" s="4" t="s">
        <v>26</v>
      </c>
      <c r="AF42" s="4" t="s">
        <v>26</v>
      </c>
      <c r="AG42" s="4" t="s">
        <v>321</v>
      </c>
      <c r="AH42" s="4" t="s">
        <v>26</v>
      </c>
      <c r="AI42" s="4" t="s">
        <v>376</v>
      </c>
      <c r="AJ42" s="4" t="s">
        <v>26</v>
      </c>
      <c r="AK42" s="4" t="s">
        <v>26</v>
      </c>
      <c r="AL42" s="4" t="s">
        <v>28</v>
      </c>
    </row>
    <row r="43" spans="1:38" x14ac:dyDescent="0.25">
      <c r="A43" s="76" t="s">
        <v>336</v>
      </c>
      <c r="B43" s="10" t="s">
        <v>92</v>
      </c>
      <c r="C43" s="10" t="s">
        <v>132</v>
      </c>
      <c r="D43" s="8">
        <v>5324</v>
      </c>
      <c r="E43" s="8">
        <v>1387</v>
      </c>
      <c r="F43" s="11">
        <v>2912789.9625999993</v>
      </c>
      <c r="G43" s="12">
        <f t="shared" si="10"/>
        <v>2100.0648612833447</v>
      </c>
      <c r="H43" s="12">
        <f t="shared" si="11"/>
        <v>547.1055527047331</v>
      </c>
      <c r="I43" s="40">
        <v>1023.04</v>
      </c>
      <c r="J43" s="21">
        <v>0</v>
      </c>
      <c r="K43" s="9">
        <v>8</v>
      </c>
      <c r="L43" s="27">
        <f t="shared" si="12"/>
        <v>0.72727272727272729</v>
      </c>
      <c r="M43" s="9" t="str">
        <f t="shared" si="9"/>
        <v>GI</v>
      </c>
      <c r="N43" s="9" t="str">
        <f t="shared" si="13"/>
        <v/>
      </c>
      <c r="O43" s="9" t="str">
        <f t="shared" si="14"/>
        <v/>
      </c>
      <c r="P43" s="9" t="str">
        <f t="shared" si="15"/>
        <v/>
      </c>
      <c r="Q43" s="9" t="s">
        <v>7</v>
      </c>
      <c r="R43" s="9">
        <v>1</v>
      </c>
      <c r="S43" s="28">
        <v>32</v>
      </c>
      <c r="T43" s="28">
        <v>132</v>
      </c>
      <c r="U43" s="28">
        <v>73</v>
      </c>
      <c r="V43" s="9">
        <v>330</v>
      </c>
      <c r="W43" s="4" t="s">
        <v>321</v>
      </c>
      <c r="X43" s="4" t="s">
        <v>31</v>
      </c>
      <c r="Y43" s="4" t="s">
        <v>321</v>
      </c>
      <c r="AB43" s="4" t="s">
        <v>28</v>
      </c>
      <c r="AC43" s="4">
        <v>4</v>
      </c>
      <c r="AD43" s="13">
        <v>44694</v>
      </c>
      <c r="AE43" s="4" t="s">
        <v>28</v>
      </c>
      <c r="AF43" s="4" t="s">
        <v>26</v>
      </c>
      <c r="AG43" s="4" t="s">
        <v>321</v>
      </c>
      <c r="AH43" s="4" t="s">
        <v>26</v>
      </c>
      <c r="AI43" s="13" t="s">
        <v>26</v>
      </c>
      <c r="AJ43" s="4" t="s">
        <v>26</v>
      </c>
      <c r="AK43" s="4" t="s">
        <v>26</v>
      </c>
      <c r="AL43" s="4" t="s">
        <v>28</v>
      </c>
    </row>
    <row r="44" spans="1:38" x14ac:dyDescent="0.25">
      <c r="A44" s="76" t="s">
        <v>336</v>
      </c>
      <c r="B44" s="10" t="s">
        <v>382</v>
      </c>
      <c r="C44" s="10" t="s">
        <v>126</v>
      </c>
      <c r="D44" s="8">
        <v>32076</v>
      </c>
      <c r="E44" s="8">
        <v>7032</v>
      </c>
      <c r="F44" s="11">
        <v>18251132.523899984</v>
      </c>
      <c r="G44" s="12">
        <f t="shared" si="10"/>
        <v>2595.4397787116018</v>
      </c>
      <c r="H44" s="12">
        <f t="shared" si="11"/>
        <v>568.99652462588801</v>
      </c>
      <c r="I44" s="40">
        <v>935.77</v>
      </c>
      <c r="J44" s="21">
        <v>4.8998946259220279E-2</v>
      </c>
      <c r="K44" s="9">
        <v>11</v>
      </c>
      <c r="L44" s="27">
        <f t="shared" si="12"/>
        <v>1</v>
      </c>
      <c r="M44" s="9" t="str">
        <f t="shared" si="9"/>
        <v>GI</v>
      </c>
      <c r="N44" s="9" t="str">
        <f t="shared" si="13"/>
        <v>MC</v>
      </c>
      <c r="O44" s="9" t="str">
        <f t="shared" si="14"/>
        <v>MP</v>
      </c>
      <c r="P44" s="9" t="str">
        <f t="shared" si="15"/>
        <v/>
      </c>
      <c r="Q44" s="9" t="s">
        <v>327</v>
      </c>
      <c r="R44" s="9">
        <v>3</v>
      </c>
      <c r="S44" s="28">
        <v>4</v>
      </c>
      <c r="T44" s="28">
        <v>8</v>
      </c>
      <c r="U44" s="28">
        <v>4</v>
      </c>
      <c r="V44" s="9">
        <v>312</v>
      </c>
      <c r="W44" s="4" t="s">
        <v>321</v>
      </c>
      <c r="X44" s="4" t="s">
        <v>31</v>
      </c>
      <c r="Y44" s="4" t="s">
        <v>321</v>
      </c>
      <c r="AB44" s="4" t="s">
        <v>383</v>
      </c>
      <c r="AC44" s="4">
        <v>4</v>
      </c>
      <c r="AD44" s="13">
        <v>43074</v>
      </c>
      <c r="AE44" s="4" t="s">
        <v>26</v>
      </c>
      <c r="AF44" s="4" t="s">
        <v>26</v>
      </c>
      <c r="AG44" s="4" t="s">
        <v>28</v>
      </c>
      <c r="AH44" s="4" t="s">
        <v>26</v>
      </c>
      <c r="AI44" s="23" t="s">
        <v>28</v>
      </c>
      <c r="AJ44" s="4" t="s">
        <v>26</v>
      </c>
      <c r="AK44" s="4" t="s">
        <v>28</v>
      </c>
      <c r="AL44" s="4" t="s">
        <v>28</v>
      </c>
    </row>
    <row r="45" spans="1:38" x14ac:dyDescent="0.25">
      <c r="A45" s="76" t="s">
        <v>336</v>
      </c>
      <c r="B45" s="10" t="s">
        <v>84</v>
      </c>
      <c r="C45" s="10" t="s">
        <v>126</v>
      </c>
      <c r="D45" s="8">
        <v>2778</v>
      </c>
      <c r="E45" s="8">
        <v>642</v>
      </c>
      <c r="F45" s="11">
        <v>1759041.1802000003</v>
      </c>
      <c r="G45" s="12">
        <f t="shared" si="10"/>
        <v>2739.9395330218072</v>
      </c>
      <c r="H45" s="12">
        <f t="shared" si="11"/>
        <v>633.20416853851702</v>
      </c>
      <c r="I45" s="40">
        <v>935.77</v>
      </c>
      <c r="J45" s="21">
        <v>4.8998946259220279E-2</v>
      </c>
      <c r="K45" s="9">
        <v>7</v>
      </c>
      <c r="L45" s="27">
        <f t="shared" si="12"/>
        <v>0.63636363636363635</v>
      </c>
      <c r="M45" s="9" t="str">
        <f t="shared" si="9"/>
        <v>GI</v>
      </c>
      <c r="N45" s="9" t="str">
        <f t="shared" si="13"/>
        <v/>
      </c>
      <c r="O45" s="9" t="str">
        <f t="shared" si="14"/>
        <v/>
      </c>
      <c r="P45" s="9" t="str">
        <f t="shared" si="15"/>
        <v/>
      </c>
      <c r="Q45" s="9" t="s">
        <v>7</v>
      </c>
      <c r="R45" s="9">
        <v>1</v>
      </c>
      <c r="S45" s="28">
        <v>41</v>
      </c>
      <c r="T45" s="28">
        <v>82</v>
      </c>
      <c r="U45" s="28">
        <v>92</v>
      </c>
      <c r="V45" s="9">
        <v>307</v>
      </c>
      <c r="W45" s="4" t="s">
        <v>321</v>
      </c>
      <c r="X45" s="4" t="s">
        <v>31</v>
      </c>
      <c r="Y45" s="4" t="s">
        <v>321</v>
      </c>
      <c r="AB45" s="4" t="s">
        <v>28</v>
      </c>
      <c r="AC45" s="4">
        <v>4</v>
      </c>
      <c r="AD45" s="13">
        <v>43728</v>
      </c>
      <c r="AE45" s="4" t="s">
        <v>28</v>
      </c>
      <c r="AF45" s="4" t="s">
        <v>26</v>
      </c>
      <c r="AG45" s="4" t="s">
        <v>321</v>
      </c>
      <c r="AH45" s="4" t="s">
        <v>26</v>
      </c>
      <c r="AI45" s="23" t="s">
        <v>28</v>
      </c>
      <c r="AJ45" s="4" t="s">
        <v>26</v>
      </c>
      <c r="AK45" s="4" t="s">
        <v>28</v>
      </c>
      <c r="AL45" s="4" t="s">
        <v>26</v>
      </c>
    </row>
    <row r="46" spans="1:38" x14ac:dyDescent="0.25">
      <c r="A46" s="76" t="s">
        <v>336</v>
      </c>
      <c r="B46" s="10" t="s">
        <v>53</v>
      </c>
      <c r="C46" s="10" t="s">
        <v>54</v>
      </c>
      <c r="D46" s="15">
        <v>14080</v>
      </c>
      <c r="E46" s="15">
        <v>2812</v>
      </c>
      <c r="F46" s="16">
        <v>9095145.191300001</v>
      </c>
      <c r="G46" s="12">
        <f t="shared" si="10"/>
        <v>3234.4044065789476</v>
      </c>
      <c r="H46" s="12">
        <f t="shared" si="11"/>
        <v>645.96201642755693</v>
      </c>
      <c r="I46" s="40">
        <v>930.88</v>
      </c>
      <c r="J46" s="21">
        <v>0</v>
      </c>
      <c r="K46" s="19">
        <v>10</v>
      </c>
      <c r="L46" s="27">
        <f t="shared" si="12"/>
        <v>0.90909090909090906</v>
      </c>
      <c r="M46" s="9" t="str">
        <f t="shared" si="9"/>
        <v>GI</v>
      </c>
      <c r="N46" s="9" t="str">
        <f t="shared" si="13"/>
        <v>MC</v>
      </c>
      <c r="O46" s="9" t="str">
        <f t="shared" si="14"/>
        <v>MP</v>
      </c>
      <c r="P46" s="9" t="str">
        <f t="shared" si="15"/>
        <v/>
      </c>
      <c r="Q46" s="9" t="s">
        <v>327</v>
      </c>
      <c r="R46" s="19">
        <v>3</v>
      </c>
      <c r="S46" s="28">
        <v>47</v>
      </c>
      <c r="T46" s="28">
        <v>30</v>
      </c>
      <c r="U46" s="28">
        <v>20</v>
      </c>
      <c r="V46" s="19">
        <v>293</v>
      </c>
      <c r="W46" s="14" t="s">
        <v>321</v>
      </c>
      <c r="X46" s="14" t="s">
        <v>31</v>
      </c>
      <c r="Y46" s="14" t="s">
        <v>320</v>
      </c>
      <c r="Z46" s="14"/>
      <c r="AA46" s="14"/>
      <c r="AB46" s="4" t="s">
        <v>28</v>
      </c>
      <c r="AC46" s="14">
        <v>4</v>
      </c>
      <c r="AD46" s="18">
        <v>41900</v>
      </c>
      <c r="AE46" s="18" t="s">
        <v>26</v>
      </c>
      <c r="AF46" s="18" t="s">
        <v>321</v>
      </c>
      <c r="AG46" s="18" t="s">
        <v>321</v>
      </c>
      <c r="AH46" s="4" t="s">
        <v>26</v>
      </c>
      <c r="AI46" s="67" t="s">
        <v>28</v>
      </c>
      <c r="AJ46" s="4" t="s">
        <v>26</v>
      </c>
      <c r="AK46" s="4" t="s">
        <v>26</v>
      </c>
      <c r="AL46" s="4" t="s">
        <v>28</v>
      </c>
    </row>
    <row r="47" spans="1:38" ht="12.6" customHeight="1" x14ac:dyDescent="0.25">
      <c r="A47" s="76" t="s">
        <v>336</v>
      </c>
      <c r="B47" s="10" t="s">
        <v>197</v>
      </c>
      <c r="C47" s="10" t="s">
        <v>277</v>
      </c>
      <c r="D47" s="8">
        <v>1364</v>
      </c>
      <c r="E47" s="8">
        <v>414</v>
      </c>
      <c r="F47" s="11">
        <v>1308909.0600000005</v>
      </c>
      <c r="G47" s="12">
        <f t="shared" si="10"/>
        <v>3161.6160869565228</v>
      </c>
      <c r="H47" s="12">
        <f t="shared" si="11"/>
        <v>959.61074780058686</v>
      </c>
      <c r="I47" s="40">
        <v>930.67499999999995</v>
      </c>
      <c r="J47" s="21">
        <v>4.9032039901935921E-2</v>
      </c>
      <c r="K47" s="9">
        <v>7</v>
      </c>
      <c r="L47" s="27">
        <f t="shared" si="12"/>
        <v>0.63636363636363635</v>
      </c>
      <c r="M47" s="9" t="s">
        <v>7</v>
      </c>
      <c r="N47" s="9" t="str">
        <f t="shared" si="13"/>
        <v/>
      </c>
      <c r="O47" s="9" t="s">
        <v>5</v>
      </c>
      <c r="P47" s="9" t="str">
        <f t="shared" si="15"/>
        <v/>
      </c>
      <c r="Q47" s="9" t="s">
        <v>326</v>
      </c>
      <c r="R47" s="9">
        <v>2</v>
      </c>
      <c r="S47" s="28">
        <v>102</v>
      </c>
      <c r="T47" s="28">
        <v>132</v>
      </c>
      <c r="U47" s="28">
        <v>92</v>
      </c>
      <c r="V47" s="9">
        <v>294</v>
      </c>
      <c r="W47" s="4" t="s">
        <v>321</v>
      </c>
      <c r="X47" s="4" t="s">
        <v>31</v>
      </c>
      <c r="Y47" s="65" t="s">
        <v>28</v>
      </c>
      <c r="Z47" s="4">
        <v>1</v>
      </c>
      <c r="AB47" s="4" t="s">
        <v>28</v>
      </c>
      <c r="AC47" s="4">
        <v>4</v>
      </c>
      <c r="AD47" s="13">
        <v>40203</v>
      </c>
      <c r="AE47" s="4" t="s">
        <v>26</v>
      </c>
      <c r="AF47" s="4" t="s">
        <v>26</v>
      </c>
      <c r="AG47" s="4" t="s">
        <v>321</v>
      </c>
      <c r="AH47" s="4" t="s">
        <v>26</v>
      </c>
      <c r="AI47" s="13" t="s">
        <v>26</v>
      </c>
      <c r="AJ47" s="4" t="s">
        <v>26</v>
      </c>
      <c r="AK47" s="4" t="s">
        <v>26</v>
      </c>
      <c r="AL47" s="4" t="s">
        <v>28</v>
      </c>
    </row>
    <row r="48" spans="1:38" ht="34.799999999999997" customHeight="1" x14ac:dyDescent="0.25">
      <c r="A48" s="77" t="s">
        <v>337</v>
      </c>
      <c r="B48" s="10" t="s">
        <v>297</v>
      </c>
      <c r="C48" s="10" t="s">
        <v>298</v>
      </c>
      <c r="D48" s="8">
        <v>6703</v>
      </c>
      <c r="E48" s="8">
        <v>3419</v>
      </c>
      <c r="F48" s="11">
        <v>291499.66000000061</v>
      </c>
      <c r="G48" s="12">
        <f t="shared" si="10"/>
        <v>85.258748171980287</v>
      </c>
      <c r="H48" s="12">
        <f t="shared" si="11"/>
        <v>43.48793972847988</v>
      </c>
      <c r="I48" s="40">
        <v>150</v>
      </c>
      <c r="J48" s="21">
        <v>-0.25</v>
      </c>
      <c r="K48" s="9">
        <v>5</v>
      </c>
      <c r="L48" s="27">
        <f t="shared" si="12"/>
        <v>0.45454545454545453</v>
      </c>
      <c r="M48" s="9" t="str">
        <f t="shared" ref="M48:M70" si="16">IF(AND($S48 &lt; 51, $S48 &gt; 0), "GI", "")</f>
        <v>GI</v>
      </c>
      <c r="N48" s="9" t="str">
        <f t="shared" si="13"/>
        <v/>
      </c>
      <c r="O48" s="9" t="str">
        <f t="shared" ref="O48:O77" si="17">IF(AND($U48 &lt; 51, $U48 &gt; 0), "MP", "")</f>
        <v/>
      </c>
      <c r="P48" s="9" t="str">
        <f t="shared" si="15"/>
        <v/>
      </c>
      <c r="Q48" s="9" t="s">
        <v>7</v>
      </c>
      <c r="R48" s="9">
        <v>1</v>
      </c>
      <c r="S48" s="28">
        <v>32</v>
      </c>
      <c r="T48" s="28" t="s">
        <v>432</v>
      </c>
      <c r="U48" s="28" t="s">
        <v>432</v>
      </c>
      <c r="V48" s="9">
        <v>579</v>
      </c>
      <c r="W48" s="4" t="s">
        <v>28</v>
      </c>
      <c r="X48" s="4" t="s">
        <v>27</v>
      </c>
      <c r="Y48" s="4" t="s">
        <v>321</v>
      </c>
      <c r="AB48" s="4" t="s">
        <v>26</v>
      </c>
      <c r="AC48" s="4">
        <v>0</v>
      </c>
      <c r="AD48" s="13">
        <v>36306</v>
      </c>
      <c r="AE48" s="4" t="s">
        <v>321</v>
      </c>
      <c r="AF48" s="4" t="s">
        <v>321</v>
      </c>
      <c r="AG48" s="4" t="s">
        <v>321</v>
      </c>
      <c r="AH48" s="4" t="s">
        <v>386</v>
      </c>
      <c r="AI48" s="13" t="s">
        <v>26</v>
      </c>
      <c r="AJ48" s="4" t="s">
        <v>26</v>
      </c>
      <c r="AK48" s="4" t="s">
        <v>26</v>
      </c>
      <c r="AL48" s="4" t="s">
        <v>26</v>
      </c>
    </row>
    <row r="49" spans="1:38" ht="12.6" customHeight="1" x14ac:dyDescent="0.25">
      <c r="A49" s="78" t="s">
        <v>338</v>
      </c>
      <c r="B49" s="10" t="s">
        <v>227</v>
      </c>
      <c r="C49" s="10" t="s">
        <v>306</v>
      </c>
      <c r="D49" s="8">
        <v>614</v>
      </c>
      <c r="E49" s="8">
        <v>145</v>
      </c>
      <c r="F49" s="11">
        <v>255272.82</v>
      </c>
      <c r="G49" s="12">
        <f t="shared" si="10"/>
        <v>1760.5022068965518</v>
      </c>
      <c r="H49" s="12">
        <f t="shared" si="11"/>
        <v>415.75377850162869</v>
      </c>
      <c r="I49" s="40">
        <v>419.96</v>
      </c>
      <c r="J49" s="21">
        <v>0</v>
      </c>
      <c r="K49" s="9">
        <v>1</v>
      </c>
      <c r="L49" s="27">
        <f t="shared" si="12"/>
        <v>9.0909090909090912E-2</v>
      </c>
      <c r="M49" s="9" t="str">
        <f t="shared" si="16"/>
        <v/>
      </c>
      <c r="N49" s="9" t="str">
        <f t="shared" si="13"/>
        <v/>
      </c>
      <c r="O49" s="9" t="str">
        <f t="shared" si="17"/>
        <v/>
      </c>
      <c r="P49" s="9" t="str">
        <f t="shared" si="15"/>
        <v/>
      </c>
      <c r="R49" s="9">
        <v>0</v>
      </c>
      <c r="S49" s="28">
        <v>136</v>
      </c>
      <c r="T49" s="28"/>
      <c r="U49" s="28"/>
      <c r="V49" s="9">
        <v>344</v>
      </c>
      <c r="W49" s="4" t="s">
        <v>321</v>
      </c>
      <c r="X49" s="4" t="s">
        <v>31</v>
      </c>
      <c r="Y49" s="4" t="s">
        <v>321</v>
      </c>
      <c r="AB49" s="4" t="s">
        <v>28</v>
      </c>
      <c r="AC49" s="4">
        <v>2</v>
      </c>
      <c r="AD49" s="13">
        <v>43048</v>
      </c>
      <c r="AE49" s="4" t="s">
        <v>26</v>
      </c>
      <c r="AF49" s="4" t="s">
        <v>26</v>
      </c>
      <c r="AG49" s="4" t="s">
        <v>321</v>
      </c>
      <c r="AH49" s="4" t="s">
        <v>26</v>
      </c>
      <c r="AI49" s="13" t="s">
        <v>26</v>
      </c>
      <c r="AJ49" s="4" t="s">
        <v>26</v>
      </c>
      <c r="AK49" s="4" t="s">
        <v>26</v>
      </c>
      <c r="AL49" s="4" t="s">
        <v>26</v>
      </c>
    </row>
    <row r="50" spans="1:38" ht="26.4" x14ac:dyDescent="0.25">
      <c r="A50" s="79" t="s">
        <v>339</v>
      </c>
      <c r="B50" s="10" t="s">
        <v>44</v>
      </c>
      <c r="C50" s="25" t="s">
        <v>155</v>
      </c>
      <c r="D50" s="15">
        <v>185385</v>
      </c>
      <c r="E50" s="15">
        <v>53052</v>
      </c>
      <c r="F50" s="16">
        <v>2332512.690000006</v>
      </c>
      <c r="G50" s="12">
        <f t="shared" si="10"/>
        <v>43.966536417100315</v>
      </c>
      <c r="H50" s="12">
        <f t="shared" si="11"/>
        <v>12.581992556032073</v>
      </c>
      <c r="I50" s="40">
        <v>42.49</v>
      </c>
      <c r="J50" s="21">
        <v>-0.19898199641813552</v>
      </c>
      <c r="K50" s="17">
        <v>11</v>
      </c>
      <c r="L50" s="27">
        <f t="shared" si="12"/>
        <v>1</v>
      </c>
      <c r="M50" s="9" t="str">
        <f t="shared" si="16"/>
        <v>GI</v>
      </c>
      <c r="N50" s="9" t="str">
        <f t="shared" si="13"/>
        <v>MC</v>
      </c>
      <c r="O50" s="9" t="str">
        <f t="shared" si="17"/>
        <v>MP</v>
      </c>
      <c r="P50" s="9" t="str">
        <f t="shared" si="15"/>
        <v/>
      </c>
      <c r="Q50" s="9" t="s">
        <v>384</v>
      </c>
      <c r="R50" s="19">
        <v>3</v>
      </c>
      <c r="S50" s="28">
        <v>32</v>
      </c>
      <c r="T50" s="28">
        <v>3</v>
      </c>
      <c r="U50" s="28">
        <v>4</v>
      </c>
      <c r="V50" s="19">
        <v>622</v>
      </c>
      <c r="W50" s="14" t="s">
        <v>321</v>
      </c>
      <c r="X50" s="14" t="s">
        <v>27</v>
      </c>
      <c r="Y50" s="14" t="s">
        <v>28</v>
      </c>
      <c r="Z50" s="14"/>
      <c r="AA50" s="14"/>
      <c r="AB50" s="4" t="s">
        <v>28</v>
      </c>
      <c r="AC50" s="14">
        <v>1</v>
      </c>
      <c r="AD50" s="18">
        <v>35416</v>
      </c>
      <c r="AE50" s="18" t="s">
        <v>26</v>
      </c>
      <c r="AF50" s="18" t="s">
        <v>26</v>
      </c>
      <c r="AG50" s="18" t="s">
        <v>321</v>
      </c>
      <c r="AH50" s="4" t="s">
        <v>26</v>
      </c>
      <c r="AI50" s="13" t="s">
        <v>26</v>
      </c>
      <c r="AJ50" s="4" t="s">
        <v>26</v>
      </c>
      <c r="AK50" s="4" t="s">
        <v>26</v>
      </c>
      <c r="AL50" s="4" t="s">
        <v>28</v>
      </c>
    </row>
    <row r="51" spans="1:38" x14ac:dyDescent="0.25">
      <c r="A51" s="79" t="s">
        <v>339</v>
      </c>
      <c r="B51" s="10" t="s">
        <v>179</v>
      </c>
      <c r="C51" s="10" t="s">
        <v>255</v>
      </c>
      <c r="D51" s="8">
        <v>1095</v>
      </c>
      <c r="E51" s="8">
        <v>160</v>
      </c>
      <c r="F51" s="11">
        <v>569397.16999999993</v>
      </c>
      <c r="G51" s="12">
        <f t="shared" si="10"/>
        <v>3558.7323124999994</v>
      </c>
      <c r="H51" s="12">
        <f t="shared" si="11"/>
        <v>519.99741552511409</v>
      </c>
      <c r="I51" s="40">
        <v>550.48</v>
      </c>
      <c r="J51" s="21">
        <v>5.9002327773609732E-2</v>
      </c>
      <c r="K51" s="9">
        <v>4</v>
      </c>
      <c r="L51" s="27">
        <f t="shared" si="12"/>
        <v>0.36363636363636365</v>
      </c>
      <c r="M51" s="9" t="str">
        <f t="shared" si="16"/>
        <v/>
      </c>
      <c r="N51" s="9" t="str">
        <f t="shared" si="13"/>
        <v/>
      </c>
      <c r="O51" s="9" t="str">
        <f t="shared" si="17"/>
        <v/>
      </c>
      <c r="P51" s="9" t="str">
        <f t="shared" si="15"/>
        <v/>
      </c>
      <c r="R51" s="9">
        <v>0</v>
      </c>
      <c r="S51" s="28">
        <v>63</v>
      </c>
      <c r="T51" s="28">
        <v>132</v>
      </c>
      <c r="U51" s="28"/>
      <c r="V51" s="9">
        <v>281</v>
      </c>
      <c r="W51" s="4" t="s">
        <v>28</v>
      </c>
      <c r="X51" s="4" t="s">
        <v>31</v>
      </c>
      <c r="Y51" s="4" t="s">
        <v>321</v>
      </c>
      <c r="AB51" s="4" t="s">
        <v>28</v>
      </c>
      <c r="AC51" s="4">
        <v>1</v>
      </c>
      <c r="AD51" s="13">
        <v>42243</v>
      </c>
      <c r="AE51" s="4" t="s">
        <v>26</v>
      </c>
      <c r="AF51" s="4" t="s">
        <v>321</v>
      </c>
      <c r="AG51" s="4" t="s">
        <v>321</v>
      </c>
      <c r="AH51" s="4" t="s">
        <v>26</v>
      </c>
      <c r="AI51" s="13" t="s">
        <v>26</v>
      </c>
      <c r="AJ51" s="4" t="s">
        <v>26</v>
      </c>
      <c r="AK51" s="4" t="s">
        <v>26</v>
      </c>
      <c r="AL51" s="4" t="s">
        <v>26</v>
      </c>
    </row>
    <row r="52" spans="1:38" x14ac:dyDescent="0.25">
      <c r="A52" s="79" t="s">
        <v>339</v>
      </c>
      <c r="B52" s="10" t="s">
        <v>86</v>
      </c>
      <c r="C52" s="10" t="s">
        <v>128</v>
      </c>
      <c r="D52" s="8">
        <v>67706</v>
      </c>
      <c r="E52" s="8">
        <v>22786</v>
      </c>
      <c r="F52" s="11">
        <v>931287.37999999989</v>
      </c>
      <c r="G52" s="12">
        <f t="shared" si="10"/>
        <v>40.871033968226101</v>
      </c>
      <c r="H52" s="12">
        <f t="shared" si="11"/>
        <v>13.754872241751098</v>
      </c>
      <c r="I52" s="40">
        <v>17</v>
      </c>
      <c r="J52" s="21">
        <v>0</v>
      </c>
      <c r="K52" s="9">
        <v>11</v>
      </c>
      <c r="L52" s="27">
        <f t="shared" si="12"/>
        <v>1</v>
      </c>
      <c r="M52" s="9" t="str">
        <f t="shared" si="16"/>
        <v>GI</v>
      </c>
      <c r="N52" s="9" t="str">
        <f t="shared" si="13"/>
        <v/>
      </c>
      <c r="O52" s="9" t="str">
        <f t="shared" si="17"/>
        <v>MP</v>
      </c>
      <c r="P52" s="9" t="str">
        <f t="shared" si="15"/>
        <v/>
      </c>
      <c r="Q52" s="9" t="s">
        <v>326</v>
      </c>
      <c r="R52" s="9">
        <v>2</v>
      </c>
      <c r="S52" s="28">
        <v>24</v>
      </c>
      <c r="T52" s="28">
        <v>55</v>
      </c>
      <c r="U52" s="28">
        <v>25</v>
      </c>
      <c r="V52" s="9">
        <v>624</v>
      </c>
      <c r="W52" s="4" t="s">
        <v>28</v>
      </c>
      <c r="X52" s="4" t="s">
        <v>27</v>
      </c>
      <c r="Y52" s="4" t="s">
        <v>321</v>
      </c>
      <c r="AB52" s="4" t="s">
        <v>28</v>
      </c>
      <c r="AC52" s="4">
        <v>1</v>
      </c>
      <c r="AD52" s="13">
        <v>42570</v>
      </c>
      <c r="AE52" s="4" t="s">
        <v>26</v>
      </c>
      <c r="AF52" s="4" t="s">
        <v>26</v>
      </c>
      <c r="AG52" s="4" t="s">
        <v>321</v>
      </c>
      <c r="AH52" s="4" t="s">
        <v>26</v>
      </c>
      <c r="AI52" s="13" t="s">
        <v>26</v>
      </c>
      <c r="AJ52" s="4" t="s">
        <v>26</v>
      </c>
      <c r="AK52" s="4" t="s">
        <v>26</v>
      </c>
      <c r="AL52" s="4" t="s">
        <v>26</v>
      </c>
    </row>
    <row r="53" spans="1:38" ht="26.4" x14ac:dyDescent="0.25">
      <c r="A53" s="80" t="s">
        <v>340</v>
      </c>
      <c r="B53" s="10" t="s">
        <v>70</v>
      </c>
      <c r="C53" s="10" t="s">
        <v>117</v>
      </c>
      <c r="D53" s="15">
        <v>164576</v>
      </c>
      <c r="E53" s="15">
        <v>45600</v>
      </c>
      <c r="F53" s="16">
        <v>1246326.4399999944</v>
      </c>
      <c r="G53" s="12">
        <f t="shared" si="10"/>
        <v>27.331720175438473</v>
      </c>
      <c r="H53" s="12">
        <f t="shared" si="11"/>
        <v>7.5729537721174065</v>
      </c>
      <c r="I53" s="40">
        <v>13.91</v>
      </c>
      <c r="J53" s="21">
        <v>-1.417434443656976E-2</v>
      </c>
      <c r="K53" s="19">
        <v>11</v>
      </c>
      <c r="L53" s="27">
        <f t="shared" si="12"/>
        <v>1</v>
      </c>
      <c r="M53" s="9" t="str">
        <f t="shared" si="16"/>
        <v/>
      </c>
      <c r="N53" s="9" t="str">
        <f t="shared" si="13"/>
        <v>MC</v>
      </c>
      <c r="O53" s="9" t="str">
        <f t="shared" si="17"/>
        <v>MP</v>
      </c>
      <c r="P53" s="9" t="str">
        <f t="shared" si="15"/>
        <v/>
      </c>
      <c r="Q53" s="9" t="s">
        <v>324</v>
      </c>
      <c r="R53" s="19">
        <v>2</v>
      </c>
      <c r="S53" s="28">
        <v>63</v>
      </c>
      <c r="T53" s="28">
        <v>43</v>
      </c>
      <c r="U53" s="28">
        <v>1</v>
      </c>
      <c r="V53" s="19">
        <v>644</v>
      </c>
      <c r="W53" s="14" t="s">
        <v>321</v>
      </c>
      <c r="X53" s="20" t="s">
        <v>27</v>
      </c>
      <c r="Y53" s="14" t="s">
        <v>28</v>
      </c>
      <c r="Z53" s="14"/>
      <c r="AA53" s="14"/>
      <c r="AB53" s="4" t="s">
        <v>28</v>
      </c>
      <c r="AC53" s="14">
        <v>7</v>
      </c>
      <c r="AD53" s="18">
        <v>42580</v>
      </c>
      <c r="AE53" s="18" t="s">
        <v>26</v>
      </c>
      <c r="AF53" s="18" t="s">
        <v>321</v>
      </c>
      <c r="AG53" s="18" t="s">
        <v>321</v>
      </c>
      <c r="AH53" s="4" t="s">
        <v>26</v>
      </c>
      <c r="AI53" s="4" t="s">
        <v>376</v>
      </c>
      <c r="AJ53" s="13" t="s">
        <v>26</v>
      </c>
      <c r="AK53" s="4" t="s">
        <v>26</v>
      </c>
      <c r="AL53" s="4" t="s">
        <v>28</v>
      </c>
    </row>
    <row r="54" spans="1:38" ht="26.4" x14ac:dyDescent="0.25">
      <c r="A54" s="80" t="s">
        <v>340</v>
      </c>
      <c r="B54" s="10" t="s">
        <v>61</v>
      </c>
      <c r="C54" s="10" t="s">
        <v>156</v>
      </c>
      <c r="D54" s="15">
        <v>125620</v>
      </c>
      <c r="E54" s="15">
        <v>35944</v>
      </c>
      <c r="F54" s="16">
        <v>1290554.6099999943</v>
      </c>
      <c r="G54" s="12">
        <f t="shared" si="10"/>
        <v>35.904590752281166</v>
      </c>
      <c r="H54" s="12">
        <f t="shared" si="11"/>
        <v>10.273480417130985</v>
      </c>
      <c r="I54" s="40">
        <v>26.1</v>
      </c>
      <c r="J54" s="21">
        <v>-0.16733131280906047</v>
      </c>
      <c r="K54" s="19">
        <v>11</v>
      </c>
      <c r="L54" s="27">
        <f t="shared" si="12"/>
        <v>1</v>
      </c>
      <c r="M54" s="9" t="str">
        <f t="shared" si="16"/>
        <v/>
      </c>
      <c r="N54" s="9" t="str">
        <f t="shared" si="13"/>
        <v>MC</v>
      </c>
      <c r="O54" s="9" t="str">
        <f t="shared" si="17"/>
        <v>MP</v>
      </c>
      <c r="P54" s="9" t="str">
        <f t="shared" si="15"/>
        <v/>
      </c>
      <c r="Q54" s="9" t="s">
        <v>324</v>
      </c>
      <c r="R54" s="19">
        <v>2</v>
      </c>
      <c r="S54" s="28">
        <v>63</v>
      </c>
      <c r="T54" s="28">
        <v>30</v>
      </c>
      <c r="U54" s="28">
        <v>4</v>
      </c>
      <c r="V54" s="19">
        <v>631</v>
      </c>
      <c r="W54" s="14" t="s">
        <v>321</v>
      </c>
      <c r="X54" s="20" t="s">
        <v>27</v>
      </c>
      <c r="Y54" s="14" t="s">
        <v>321</v>
      </c>
      <c r="Z54" s="14"/>
      <c r="AA54" s="14"/>
      <c r="AB54" s="4" t="s">
        <v>28</v>
      </c>
      <c r="AC54" s="14">
        <v>6</v>
      </c>
      <c r="AD54" s="18">
        <v>34803</v>
      </c>
      <c r="AE54" s="18" t="s">
        <v>26</v>
      </c>
      <c r="AF54" s="18" t="s">
        <v>321</v>
      </c>
      <c r="AG54" s="18" t="s">
        <v>321</v>
      </c>
      <c r="AH54" s="4" t="s">
        <v>26</v>
      </c>
      <c r="AI54" s="13" t="s">
        <v>26</v>
      </c>
      <c r="AJ54" s="13" t="s">
        <v>26</v>
      </c>
      <c r="AK54" s="4" t="s">
        <v>26</v>
      </c>
      <c r="AL54" s="4" t="s">
        <v>28</v>
      </c>
    </row>
    <row r="55" spans="1:38" ht="26.4" x14ac:dyDescent="0.25">
      <c r="A55" s="81" t="s">
        <v>341</v>
      </c>
      <c r="B55" s="10" t="s">
        <v>248</v>
      </c>
      <c r="C55" s="10" t="s">
        <v>249</v>
      </c>
      <c r="D55" s="8">
        <v>103</v>
      </c>
      <c r="E55" s="8">
        <v>15</v>
      </c>
      <c r="F55" s="11">
        <v>3856701.5400000005</v>
      </c>
      <c r="G55" s="12">
        <f t="shared" si="10"/>
        <v>257113.43600000005</v>
      </c>
      <c r="H55" s="12">
        <f t="shared" si="11"/>
        <v>37443.704271844668</v>
      </c>
      <c r="I55" s="40">
        <v>11302</v>
      </c>
      <c r="J55" s="21">
        <v>7.9465138490926457E-2</v>
      </c>
      <c r="K55" s="9">
        <v>6</v>
      </c>
      <c r="L55" s="27">
        <f t="shared" si="12"/>
        <v>0.54545454545454541</v>
      </c>
      <c r="M55" s="9" t="str">
        <f t="shared" si="16"/>
        <v/>
      </c>
      <c r="N55" s="9" t="str">
        <f t="shared" si="13"/>
        <v/>
      </c>
      <c r="O55" s="9" t="str">
        <f t="shared" si="17"/>
        <v/>
      </c>
      <c r="P55" s="9" t="str">
        <f t="shared" si="15"/>
        <v>ME</v>
      </c>
      <c r="Q55" s="9" t="s">
        <v>434</v>
      </c>
      <c r="R55" s="9">
        <v>1</v>
      </c>
      <c r="S55" s="28">
        <v>79</v>
      </c>
      <c r="T55" s="28">
        <v>95</v>
      </c>
      <c r="U55" s="28"/>
      <c r="V55" s="9">
        <v>40</v>
      </c>
      <c r="W55" s="14" t="s">
        <v>28</v>
      </c>
      <c r="X55" s="4" t="s">
        <v>31</v>
      </c>
      <c r="Y55" s="4" t="s">
        <v>321</v>
      </c>
      <c r="AB55" s="4" t="s">
        <v>26</v>
      </c>
      <c r="AC55" s="4">
        <v>0</v>
      </c>
      <c r="AD55" s="13">
        <v>40774</v>
      </c>
      <c r="AE55" s="4" t="s">
        <v>28</v>
      </c>
      <c r="AF55" s="4" t="s">
        <v>321</v>
      </c>
      <c r="AG55" s="4" t="s">
        <v>321</v>
      </c>
      <c r="AH55" s="4" t="s">
        <v>26</v>
      </c>
      <c r="AI55" s="4" t="s">
        <v>377</v>
      </c>
      <c r="AJ55" s="4" t="s">
        <v>26</v>
      </c>
      <c r="AK55" s="4" t="s">
        <v>26</v>
      </c>
      <c r="AL55" s="4" t="s">
        <v>26</v>
      </c>
    </row>
    <row r="56" spans="1:38" ht="26.4" x14ac:dyDescent="0.25">
      <c r="A56" s="81" t="s">
        <v>341</v>
      </c>
      <c r="B56" s="10" t="s">
        <v>226</v>
      </c>
      <c r="C56" s="10" t="s">
        <v>305</v>
      </c>
      <c r="D56" s="8">
        <v>91</v>
      </c>
      <c r="E56" s="8">
        <v>11</v>
      </c>
      <c r="F56" s="11">
        <v>1295314.03</v>
      </c>
      <c r="G56" s="12">
        <f t="shared" si="10"/>
        <v>117755.82090909091</v>
      </c>
      <c r="H56" s="12">
        <f t="shared" si="11"/>
        <v>14234.22010989011</v>
      </c>
      <c r="I56" s="40">
        <v>14920.49</v>
      </c>
      <c r="J56" s="21">
        <v>0</v>
      </c>
      <c r="K56" s="9">
        <v>3</v>
      </c>
      <c r="L56" s="27">
        <f t="shared" si="12"/>
        <v>0.27272727272727271</v>
      </c>
      <c r="M56" s="9" t="str">
        <f t="shared" si="16"/>
        <v/>
      </c>
      <c r="N56" s="9" t="str">
        <f t="shared" si="13"/>
        <v/>
      </c>
      <c r="O56" s="9" t="str">
        <f t="shared" si="17"/>
        <v/>
      </c>
      <c r="P56" s="9" t="str">
        <f t="shared" si="15"/>
        <v/>
      </c>
      <c r="R56" s="9">
        <v>0</v>
      </c>
      <c r="S56" s="28">
        <v>102</v>
      </c>
      <c r="T56" s="28">
        <v>168</v>
      </c>
      <c r="U56" s="28"/>
      <c r="V56" s="9">
        <v>85</v>
      </c>
      <c r="W56" s="4" t="s">
        <v>28</v>
      </c>
      <c r="X56" s="4" t="s">
        <v>31</v>
      </c>
      <c r="Y56" s="4" t="s">
        <v>321</v>
      </c>
      <c r="AB56" s="4" t="s">
        <v>28</v>
      </c>
      <c r="AC56" s="4">
        <v>3</v>
      </c>
      <c r="AD56" s="13">
        <v>43039</v>
      </c>
      <c r="AE56" s="4" t="s">
        <v>28</v>
      </c>
      <c r="AF56" s="4" t="s">
        <v>26</v>
      </c>
      <c r="AG56" s="4" t="s">
        <v>26</v>
      </c>
      <c r="AH56" s="4" t="s">
        <v>26</v>
      </c>
      <c r="AI56" s="13" t="s">
        <v>26</v>
      </c>
      <c r="AJ56" s="4" t="s">
        <v>26</v>
      </c>
      <c r="AK56" s="4" t="s">
        <v>28</v>
      </c>
      <c r="AL56" s="4" t="s">
        <v>26</v>
      </c>
    </row>
    <row r="57" spans="1:38" ht="52.8" x14ac:dyDescent="0.25">
      <c r="A57" s="81" t="s">
        <v>341</v>
      </c>
      <c r="B57" s="10" t="s">
        <v>175</v>
      </c>
      <c r="C57" s="10" t="s">
        <v>251</v>
      </c>
      <c r="D57" s="8">
        <v>249</v>
      </c>
      <c r="E57" s="8">
        <v>21</v>
      </c>
      <c r="F57" s="11">
        <v>3551888.22</v>
      </c>
      <c r="G57" s="12">
        <f t="shared" si="10"/>
        <v>169137.5342857143</v>
      </c>
      <c r="H57" s="12">
        <f t="shared" si="11"/>
        <v>14264.611325301206</v>
      </c>
      <c r="I57" s="40">
        <v>5897.2950000000001</v>
      </c>
      <c r="J57" s="21">
        <v>4.4999906970068247E-2</v>
      </c>
      <c r="K57" s="9">
        <v>4</v>
      </c>
      <c r="L57" s="27">
        <f t="shared" si="12"/>
        <v>0.36363636363636365</v>
      </c>
      <c r="M57" s="9" t="str">
        <f t="shared" si="16"/>
        <v/>
      </c>
      <c r="N57" s="9" t="str">
        <f t="shared" si="13"/>
        <v/>
      </c>
      <c r="O57" s="9" t="str">
        <f t="shared" si="17"/>
        <v/>
      </c>
      <c r="P57" s="9" t="str">
        <f t="shared" si="15"/>
        <v/>
      </c>
      <c r="R57" s="9">
        <v>0</v>
      </c>
      <c r="S57" s="28">
        <v>79</v>
      </c>
      <c r="T57" s="28">
        <v>82</v>
      </c>
      <c r="U57" s="28" t="s">
        <v>432</v>
      </c>
      <c r="V57" s="9">
        <v>61</v>
      </c>
      <c r="W57" s="4" t="s">
        <v>28</v>
      </c>
      <c r="X57" s="4" t="s">
        <v>31</v>
      </c>
      <c r="Y57" s="4" t="s">
        <v>321</v>
      </c>
      <c r="AB57" s="4" t="s">
        <v>28</v>
      </c>
      <c r="AC57" s="4">
        <v>2</v>
      </c>
      <c r="AD57" s="13">
        <v>42324</v>
      </c>
      <c r="AE57" s="4" t="s">
        <v>28</v>
      </c>
      <c r="AF57" s="4" t="s">
        <v>321</v>
      </c>
      <c r="AG57" s="4" t="s">
        <v>321</v>
      </c>
      <c r="AH57" s="4" t="s">
        <v>26</v>
      </c>
      <c r="AI57" s="4" t="s">
        <v>377</v>
      </c>
      <c r="AJ57" s="4" t="s">
        <v>26</v>
      </c>
      <c r="AK57" s="4" t="s">
        <v>26</v>
      </c>
      <c r="AL57" s="4" t="s">
        <v>26</v>
      </c>
    </row>
    <row r="58" spans="1:38" ht="26.4" x14ac:dyDescent="0.25">
      <c r="A58" s="81" t="s">
        <v>341</v>
      </c>
      <c r="B58" s="10" t="s">
        <v>193</v>
      </c>
      <c r="C58" s="10" t="s">
        <v>273</v>
      </c>
      <c r="D58" s="8">
        <v>110</v>
      </c>
      <c r="E58" s="8">
        <v>12</v>
      </c>
      <c r="F58" s="11">
        <v>2009092.79</v>
      </c>
      <c r="G58" s="12">
        <f t="shared" si="10"/>
        <v>167424.39916666667</v>
      </c>
      <c r="H58" s="12">
        <f t="shared" si="11"/>
        <v>18264.479909090911</v>
      </c>
      <c r="I58" s="40">
        <v>2648.89</v>
      </c>
      <c r="J58" s="21">
        <v>7.1128472011613514E-2</v>
      </c>
      <c r="K58" s="9">
        <v>3</v>
      </c>
      <c r="L58" s="27">
        <f t="shared" si="12"/>
        <v>0.27272727272727271</v>
      </c>
      <c r="M58" s="9" t="str">
        <f t="shared" si="16"/>
        <v/>
      </c>
      <c r="N58" s="9" t="str">
        <f t="shared" si="13"/>
        <v/>
      </c>
      <c r="O58" s="9" t="str">
        <f t="shared" si="17"/>
        <v/>
      </c>
      <c r="P58" s="9" t="s">
        <v>8</v>
      </c>
      <c r="Q58" s="9" t="s">
        <v>8</v>
      </c>
      <c r="R58" s="9">
        <v>1</v>
      </c>
      <c r="S58" s="28">
        <v>136</v>
      </c>
      <c r="T58" s="28">
        <v>106</v>
      </c>
      <c r="U58" s="28"/>
      <c r="V58" s="9">
        <v>64</v>
      </c>
      <c r="W58" s="4" t="s">
        <v>28</v>
      </c>
      <c r="X58" s="4" t="s">
        <v>31</v>
      </c>
      <c r="Y58" s="4" t="s">
        <v>321</v>
      </c>
      <c r="AB58" s="4" t="s">
        <v>28</v>
      </c>
      <c r="AC58" s="4">
        <v>7</v>
      </c>
      <c r="AD58" s="13">
        <v>43819</v>
      </c>
      <c r="AE58" s="4" t="s">
        <v>28</v>
      </c>
      <c r="AF58" s="4" t="s">
        <v>321</v>
      </c>
      <c r="AG58" s="4" t="s">
        <v>321</v>
      </c>
      <c r="AH58" s="4" t="s">
        <v>26</v>
      </c>
      <c r="AI58" s="13" t="s">
        <v>26</v>
      </c>
      <c r="AJ58" s="4" t="s">
        <v>26</v>
      </c>
      <c r="AK58" s="4" t="s">
        <v>26</v>
      </c>
      <c r="AL58" s="4" t="s">
        <v>26</v>
      </c>
    </row>
    <row r="59" spans="1:38" ht="26.4" x14ac:dyDescent="0.25">
      <c r="A59" s="81" t="s">
        <v>341</v>
      </c>
      <c r="B59" s="10" t="s">
        <v>104</v>
      </c>
      <c r="C59" s="10" t="s">
        <v>140</v>
      </c>
      <c r="D59" s="8">
        <v>263</v>
      </c>
      <c r="E59" s="8">
        <v>32</v>
      </c>
      <c r="F59" s="11">
        <v>3679553.0383000001</v>
      </c>
      <c r="G59" s="12">
        <f t="shared" si="10"/>
        <v>114986.032446875</v>
      </c>
      <c r="H59" s="12">
        <f t="shared" si="11"/>
        <v>13990.695963117871</v>
      </c>
      <c r="I59" s="40">
        <v>15077.73</v>
      </c>
      <c r="J59" s="21">
        <v>0</v>
      </c>
      <c r="K59" s="9">
        <v>7</v>
      </c>
      <c r="L59" s="27">
        <f t="shared" si="12"/>
        <v>0.63636363636363635</v>
      </c>
      <c r="M59" s="9" t="str">
        <f t="shared" si="16"/>
        <v/>
      </c>
      <c r="N59" s="9" t="s">
        <v>6</v>
      </c>
      <c r="O59" s="9" t="str">
        <f t="shared" si="17"/>
        <v/>
      </c>
      <c r="Q59" s="9" t="s">
        <v>435</v>
      </c>
      <c r="R59" s="9">
        <v>1</v>
      </c>
      <c r="S59" s="28">
        <v>102</v>
      </c>
      <c r="T59" s="28">
        <v>66</v>
      </c>
      <c r="U59" s="28">
        <v>191</v>
      </c>
      <c r="V59" s="9">
        <v>90</v>
      </c>
      <c r="W59" s="4" t="s">
        <v>321</v>
      </c>
      <c r="X59" s="4" t="s">
        <v>31</v>
      </c>
      <c r="Y59" s="4" t="s">
        <v>321</v>
      </c>
      <c r="AB59" s="4" t="s">
        <v>28</v>
      </c>
      <c r="AC59" s="4">
        <v>2</v>
      </c>
      <c r="AD59" s="13">
        <v>42038</v>
      </c>
      <c r="AE59" s="4" t="s">
        <v>26</v>
      </c>
      <c r="AF59" s="4" t="s">
        <v>26</v>
      </c>
      <c r="AG59" s="4" t="s">
        <v>321</v>
      </c>
      <c r="AH59" s="4" t="s">
        <v>26</v>
      </c>
      <c r="AI59" s="13" t="s">
        <v>26</v>
      </c>
      <c r="AJ59" s="4" t="s">
        <v>26</v>
      </c>
      <c r="AK59" s="4" t="s">
        <v>28</v>
      </c>
      <c r="AL59" s="4" t="s">
        <v>28</v>
      </c>
    </row>
    <row r="60" spans="1:38" ht="26.4" x14ac:dyDescent="0.25">
      <c r="A60" s="81" t="s">
        <v>341</v>
      </c>
      <c r="B60" s="10" t="s">
        <v>235</v>
      </c>
      <c r="C60" s="10" t="s">
        <v>315</v>
      </c>
      <c r="D60" s="8">
        <v>53</v>
      </c>
      <c r="E60" s="8">
        <v>9</v>
      </c>
      <c r="F60" s="11">
        <v>756512.98</v>
      </c>
      <c r="G60" s="12">
        <f t="shared" si="10"/>
        <v>84056.997777777782</v>
      </c>
      <c r="H60" s="12">
        <f t="shared" si="11"/>
        <v>14273.829811320755</v>
      </c>
      <c r="I60" s="40">
        <v>17020</v>
      </c>
      <c r="J60" s="21">
        <v>5.0617283950617285E-2</v>
      </c>
      <c r="K60" s="9">
        <v>3</v>
      </c>
      <c r="L60" s="27">
        <f t="shared" si="12"/>
        <v>0.27272727272727271</v>
      </c>
      <c r="M60" s="9" t="str">
        <f t="shared" si="16"/>
        <v/>
      </c>
      <c r="N60" s="9" t="str">
        <f t="shared" ref="N60:N65" si="18">IF(AND($T60 &lt; 51, $T60 &gt; 0), "MC", "")</f>
        <v/>
      </c>
      <c r="O60" s="9" t="str">
        <f t="shared" si="17"/>
        <v/>
      </c>
      <c r="P60" s="9" t="str">
        <f t="shared" ref="P60:P66" si="19">IF($V60 &lt; 51, "ME", "")</f>
        <v/>
      </c>
      <c r="R60" s="9">
        <v>0</v>
      </c>
      <c r="S60" s="28">
        <v>136</v>
      </c>
      <c r="T60" s="28">
        <v>168</v>
      </c>
      <c r="U60" s="28"/>
      <c r="V60" s="9">
        <v>114</v>
      </c>
      <c r="W60" s="4" t="s">
        <v>28</v>
      </c>
      <c r="X60" s="4" t="s">
        <v>31</v>
      </c>
      <c r="Y60" s="4" t="s">
        <v>321</v>
      </c>
      <c r="AB60" s="4" t="s">
        <v>28</v>
      </c>
      <c r="AC60" s="4">
        <v>3</v>
      </c>
      <c r="AD60" s="13">
        <v>40863</v>
      </c>
      <c r="AE60" s="4" t="s">
        <v>28</v>
      </c>
      <c r="AF60" s="4" t="s">
        <v>26</v>
      </c>
      <c r="AG60" s="4" t="s">
        <v>26</v>
      </c>
      <c r="AH60" s="4" t="s">
        <v>26</v>
      </c>
      <c r="AI60" s="13" t="s">
        <v>26</v>
      </c>
      <c r="AJ60" s="4" t="s">
        <v>26</v>
      </c>
      <c r="AK60" s="4" t="s">
        <v>26</v>
      </c>
      <c r="AL60" s="4" t="s">
        <v>26</v>
      </c>
    </row>
    <row r="61" spans="1:38" ht="26.4" x14ac:dyDescent="0.25">
      <c r="A61" s="81" t="s">
        <v>341</v>
      </c>
      <c r="B61" s="10" t="s">
        <v>208</v>
      </c>
      <c r="C61" s="10" t="s">
        <v>288</v>
      </c>
      <c r="D61" s="8">
        <v>252</v>
      </c>
      <c r="E61" s="8">
        <v>20</v>
      </c>
      <c r="F61" s="11">
        <v>2621933.16</v>
      </c>
      <c r="G61" s="12">
        <f t="shared" si="10"/>
        <v>131096.658</v>
      </c>
      <c r="H61" s="12">
        <f t="shared" si="11"/>
        <v>10404.496666666668</v>
      </c>
      <c r="I61" s="40">
        <v>4864.6850000000004</v>
      </c>
      <c r="J61" s="21">
        <v>0</v>
      </c>
      <c r="K61" s="9">
        <v>4</v>
      </c>
      <c r="L61" s="27">
        <f t="shared" si="12"/>
        <v>0.36363636363636365</v>
      </c>
      <c r="M61" s="9" t="str">
        <f t="shared" si="16"/>
        <v/>
      </c>
      <c r="N61" s="9" t="str">
        <f t="shared" si="18"/>
        <v/>
      </c>
      <c r="O61" s="9" t="str">
        <f t="shared" si="17"/>
        <v/>
      </c>
      <c r="P61" s="9" t="str">
        <f t="shared" si="19"/>
        <v/>
      </c>
      <c r="R61" s="9">
        <v>0</v>
      </c>
      <c r="S61" s="28">
        <v>102</v>
      </c>
      <c r="T61" s="28">
        <v>132</v>
      </c>
      <c r="U61" s="28"/>
      <c r="V61" s="9">
        <v>79</v>
      </c>
      <c r="W61" s="4" t="s">
        <v>321</v>
      </c>
      <c r="X61" s="4" t="s">
        <v>31</v>
      </c>
      <c r="Y61" s="4" t="s">
        <v>321</v>
      </c>
      <c r="AB61" s="4" t="s">
        <v>28</v>
      </c>
      <c r="AC61" s="4">
        <v>2</v>
      </c>
      <c r="AD61" s="13">
        <v>41327</v>
      </c>
      <c r="AE61" s="4" t="s">
        <v>28</v>
      </c>
      <c r="AF61" s="4" t="s">
        <v>321</v>
      </c>
      <c r="AG61" s="4" t="s">
        <v>321</v>
      </c>
      <c r="AH61" s="4" t="s">
        <v>26</v>
      </c>
      <c r="AI61" s="13" t="s">
        <v>26</v>
      </c>
      <c r="AJ61" s="4" t="s">
        <v>26</v>
      </c>
      <c r="AK61" s="4" t="s">
        <v>26</v>
      </c>
      <c r="AL61" s="4" t="s">
        <v>26</v>
      </c>
    </row>
    <row r="62" spans="1:38" ht="26.4" x14ac:dyDescent="0.25">
      <c r="A62" s="81" t="s">
        <v>341</v>
      </c>
      <c r="B62" s="10" t="s">
        <v>36</v>
      </c>
      <c r="C62" s="22" t="s">
        <v>37</v>
      </c>
      <c r="D62" s="15">
        <v>1855</v>
      </c>
      <c r="E62" s="15">
        <v>298</v>
      </c>
      <c r="F62" s="16">
        <v>37816382.489999995</v>
      </c>
      <c r="G62" s="12">
        <f t="shared" si="10"/>
        <v>126900.61238255032</v>
      </c>
      <c r="H62" s="12">
        <f t="shared" si="11"/>
        <v>20386.19002156334</v>
      </c>
      <c r="I62" s="40">
        <v>5557.52</v>
      </c>
      <c r="J62" s="21">
        <v>4.0391181932546615E-2</v>
      </c>
      <c r="K62" s="19">
        <v>11</v>
      </c>
      <c r="L62" s="27">
        <f t="shared" si="12"/>
        <v>1</v>
      </c>
      <c r="M62" s="9" t="str">
        <f t="shared" si="16"/>
        <v>GI</v>
      </c>
      <c r="N62" s="9" t="str">
        <f t="shared" si="18"/>
        <v>MC</v>
      </c>
      <c r="O62" s="9" t="str">
        <f t="shared" si="17"/>
        <v/>
      </c>
      <c r="P62" s="9" t="str">
        <f t="shared" si="19"/>
        <v/>
      </c>
      <c r="Q62" s="9" t="s">
        <v>325</v>
      </c>
      <c r="R62" s="19">
        <v>2</v>
      </c>
      <c r="S62" s="28">
        <v>16</v>
      </c>
      <c r="T62" s="28">
        <v>3</v>
      </c>
      <c r="U62" s="28">
        <v>63</v>
      </c>
      <c r="V62" s="19">
        <v>81</v>
      </c>
      <c r="W62" s="14" t="s">
        <v>28</v>
      </c>
      <c r="X62" s="14" t="s">
        <v>31</v>
      </c>
      <c r="Y62" s="14" t="s">
        <v>320</v>
      </c>
      <c r="Z62" s="14"/>
      <c r="AA62" s="14"/>
      <c r="AB62" s="4" t="s">
        <v>28</v>
      </c>
      <c r="AC62" s="14">
        <v>7</v>
      </c>
      <c r="AD62" s="18">
        <v>41886</v>
      </c>
      <c r="AE62" s="18" t="s">
        <v>28</v>
      </c>
      <c r="AF62" s="18" t="s">
        <v>321</v>
      </c>
      <c r="AG62" s="18" t="s">
        <v>321</v>
      </c>
      <c r="AH62" s="4" t="s">
        <v>26</v>
      </c>
      <c r="AI62" s="67" t="s">
        <v>28</v>
      </c>
      <c r="AJ62" s="4" t="s">
        <v>26</v>
      </c>
      <c r="AK62" s="4" t="s">
        <v>26</v>
      </c>
      <c r="AL62" s="4" t="s">
        <v>26</v>
      </c>
    </row>
    <row r="63" spans="1:38" ht="26.4" x14ac:dyDescent="0.25">
      <c r="A63" s="81" t="s">
        <v>341</v>
      </c>
      <c r="B63" s="10" t="s">
        <v>234</v>
      </c>
      <c r="C63" s="10" t="s">
        <v>314</v>
      </c>
      <c r="D63" s="8">
        <v>252</v>
      </c>
      <c r="E63" s="8">
        <v>13</v>
      </c>
      <c r="F63" s="11">
        <v>987551.81</v>
      </c>
      <c r="G63" s="12">
        <f t="shared" si="10"/>
        <v>75965.523846153854</v>
      </c>
      <c r="H63" s="12">
        <f t="shared" si="11"/>
        <v>3918.8563888888889</v>
      </c>
      <c r="I63" s="40">
        <v>1489.6</v>
      </c>
      <c r="J63" s="21">
        <v>5.9000007109291146E-2</v>
      </c>
      <c r="K63" s="9">
        <v>3</v>
      </c>
      <c r="L63" s="27">
        <f t="shared" si="12"/>
        <v>0.27272727272727271</v>
      </c>
      <c r="M63" s="9" t="str">
        <f t="shared" si="16"/>
        <v/>
      </c>
      <c r="N63" s="9" t="str">
        <f t="shared" si="18"/>
        <v/>
      </c>
      <c r="O63" s="9" t="str">
        <f t="shared" si="17"/>
        <v/>
      </c>
      <c r="P63" s="9" t="str">
        <f t="shared" si="19"/>
        <v/>
      </c>
      <c r="R63" s="9">
        <v>0</v>
      </c>
      <c r="S63" s="28">
        <v>136</v>
      </c>
      <c r="T63" s="28">
        <v>168</v>
      </c>
      <c r="U63" s="28">
        <v>191</v>
      </c>
      <c r="V63" s="9">
        <v>432</v>
      </c>
      <c r="W63" s="4" t="s">
        <v>28</v>
      </c>
      <c r="X63" s="4" t="s">
        <v>31</v>
      </c>
      <c r="Y63" s="4" t="s">
        <v>321</v>
      </c>
      <c r="AB63" s="4" t="s">
        <v>28</v>
      </c>
      <c r="AC63" s="4">
        <v>2</v>
      </c>
      <c r="AD63" s="13">
        <v>41110</v>
      </c>
      <c r="AE63" s="4" t="s">
        <v>26</v>
      </c>
      <c r="AF63" s="4" t="s">
        <v>28</v>
      </c>
      <c r="AG63" s="4" t="s">
        <v>321</v>
      </c>
      <c r="AH63" s="4" t="s">
        <v>26</v>
      </c>
      <c r="AI63" s="13" t="s">
        <v>26</v>
      </c>
      <c r="AJ63" s="4" t="s">
        <v>26</v>
      </c>
      <c r="AK63" s="4" t="s">
        <v>26</v>
      </c>
      <c r="AL63" s="4" t="s">
        <v>26</v>
      </c>
    </row>
    <row r="64" spans="1:38" ht="26.4" x14ac:dyDescent="0.25">
      <c r="A64" s="81" t="s">
        <v>341</v>
      </c>
      <c r="B64" s="10" t="s">
        <v>214</v>
      </c>
      <c r="C64" s="10" t="s">
        <v>294</v>
      </c>
      <c r="D64" s="8">
        <v>110</v>
      </c>
      <c r="E64" s="8">
        <v>16</v>
      </c>
      <c r="F64" s="11">
        <v>1589121.8158</v>
      </c>
      <c r="G64" s="12">
        <f t="shared" si="10"/>
        <v>99320.113487499999</v>
      </c>
      <c r="H64" s="12">
        <f t="shared" si="11"/>
        <v>14446.561961818181</v>
      </c>
      <c r="I64" s="40">
        <v>11915.19</v>
      </c>
      <c r="J64" s="21">
        <v>0</v>
      </c>
      <c r="K64" s="9">
        <v>2</v>
      </c>
      <c r="L64" s="27">
        <f t="shared" si="12"/>
        <v>0.18181818181818182</v>
      </c>
      <c r="M64" s="9" t="str">
        <f t="shared" si="16"/>
        <v/>
      </c>
      <c r="N64" s="9" t="str">
        <f t="shared" si="18"/>
        <v/>
      </c>
      <c r="O64" s="9" t="str">
        <f t="shared" si="17"/>
        <v/>
      </c>
      <c r="P64" s="9" t="str">
        <f t="shared" si="19"/>
        <v/>
      </c>
      <c r="R64" s="9">
        <v>0</v>
      </c>
      <c r="S64" s="28">
        <v>136</v>
      </c>
      <c r="T64" s="28">
        <v>168</v>
      </c>
      <c r="U64" s="28"/>
      <c r="V64" s="9">
        <v>104</v>
      </c>
      <c r="W64" s="4" t="s">
        <v>28</v>
      </c>
      <c r="X64" s="4" t="s">
        <v>31</v>
      </c>
      <c r="Y64" s="4" t="s">
        <v>321</v>
      </c>
      <c r="AB64" s="4" t="s">
        <v>28</v>
      </c>
      <c r="AC64" s="4">
        <v>3</v>
      </c>
      <c r="AD64" s="13">
        <v>42964</v>
      </c>
      <c r="AE64" s="4" t="s">
        <v>28</v>
      </c>
      <c r="AF64" s="4" t="s">
        <v>26</v>
      </c>
      <c r="AG64" s="4" t="s">
        <v>321</v>
      </c>
      <c r="AH64" s="4" t="s">
        <v>26</v>
      </c>
      <c r="AI64" s="13" t="s">
        <v>26</v>
      </c>
      <c r="AJ64" s="4" t="s">
        <v>26</v>
      </c>
      <c r="AK64" s="4" t="s">
        <v>26</v>
      </c>
      <c r="AL64" s="4" t="s">
        <v>26</v>
      </c>
    </row>
    <row r="65" spans="1:38" ht="26.4" x14ac:dyDescent="0.25">
      <c r="A65" s="81" t="s">
        <v>341</v>
      </c>
      <c r="B65" s="10" t="s">
        <v>83</v>
      </c>
      <c r="C65" s="10" t="s">
        <v>125</v>
      </c>
      <c r="D65" s="8">
        <v>997</v>
      </c>
      <c r="E65" s="8">
        <v>136</v>
      </c>
      <c r="F65" s="11">
        <v>11789771.27</v>
      </c>
      <c r="G65" s="12">
        <f t="shared" si="10"/>
        <v>86689.494632352944</v>
      </c>
      <c r="H65" s="12">
        <f t="shared" si="11"/>
        <v>11825.2470110331</v>
      </c>
      <c r="I65" s="40">
        <v>3363.3249999999998</v>
      </c>
      <c r="J65" s="21">
        <v>1.9999211495186998E-2</v>
      </c>
      <c r="K65" s="9">
        <v>7</v>
      </c>
      <c r="L65" s="27">
        <f t="shared" si="12"/>
        <v>0.63636363636363635</v>
      </c>
      <c r="M65" s="9" t="str">
        <f t="shared" si="16"/>
        <v/>
      </c>
      <c r="N65" s="9" t="str">
        <f t="shared" si="18"/>
        <v>MC</v>
      </c>
      <c r="O65" s="9" t="str">
        <f t="shared" si="17"/>
        <v/>
      </c>
      <c r="P65" s="9" t="str">
        <f t="shared" si="19"/>
        <v/>
      </c>
      <c r="Q65" s="9" t="s">
        <v>6</v>
      </c>
      <c r="R65" s="9">
        <v>1</v>
      </c>
      <c r="S65" s="28">
        <v>63</v>
      </c>
      <c r="T65" s="28">
        <v>46</v>
      </c>
      <c r="U65" s="28">
        <v>191</v>
      </c>
      <c r="V65" s="9">
        <v>110</v>
      </c>
      <c r="W65" s="14" t="s">
        <v>28</v>
      </c>
      <c r="X65" s="4" t="s">
        <v>31</v>
      </c>
      <c r="Y65" s="4" t="s">
        <v>321</v>
      </c>
      <c r="AB65" s="4" t="s">
        <v>28</v>
      </c>
      <c r="AC65" s="4">
        <v>7</v>
      </c>
      <c r="AD65" s="13">
        <v>41995</v>
      </c>
      <c r="AE65" s="4" t="s">
        <v>28</v>
      </c>
      <c r="AF65" s="4" t="s">
        <v>321</v>
      </c>
      <c r="AG65" s="4" t="s">
        <v>321</v>
      </c>
      <c r="AH65" s="4" t="s">
        <v>26</v>
      </c>
      <c r="AI65" s="23" t="s">
        <v>28</v>
      </c>
      <c r="AJ65" s="4" t="s">
        <v>26</v>
      </c>
      <c r="AK65" s="4" t="s">
        <v>26</v>
      </c>
      <c r="AL65" s="4" t="s">
        <v>28</v>
      </c>
    </row>
    <row r="66" spans="1:38" ht="26.4" x14ac:dyDescent="0.25">
      <c r="A66" s="81" t="s">
        <v>341</v>
      </c>
      <c r="B66" s="10" t="s">
        <v>93</v>
      </c>
      <c r="C66" s="10" t="s">
        <v>133</v>
      </c>
      <c r="D66" s="8">
        <v>599</v>
      </c>
      <c r="E66" s="8">
        <v>90</v>
      </c>
      <c r="F66" s="11">
        <v>7060977.6300000008</v>
      </c>
      <c r="G66" s="12">
        <f t="shared" ref="G66:G97" si="20">F66/E66</f>
        <v>78455.307000000015</v>
      </c>
      <c r="H66" s="12">
        <f t="shared" ref="H66:H97" si="21">F66/D66</f>
        <v>11787.942621035059</v>
      </c>
      <c r="I66" s="40">
        <v>6336.68</v>
      </c>
      <c r="J66" s="21">
        <v>0</v>
      </c>
      <c r="K66" s="9">
        <v>6</v>
      </c>
      <c r="L66" s="27">
        <f t="shared" ref="L66:L97" si="22">(K66/11)</f>
        <v>0.54545454545454541</v>
      </c>
      <c r="M66" s="9" t="str">
        <f t="shared" si="16"/>
        <v/>
      </c>
      <c r="N66" s="9" t="s">
        <v>6</v>
      </c>
      <c r="O66" s="9" t="str">
        <f t="shared" si="17"/>
        <v/>
      </c>
      <c r="P66" s="9" t="str">
        <f t="shared" si="19"/>
        <v/>
      </c>
      <c r="Q66" s="9" t="s">
        <v>6</v>
      </c>
      <c r="R66" s="9">
        <v>1</v>
      </c>
      <c r="S66" s="28">
        <v>136</v>
      </c>
      <c r="T66" s="28">
        <v>55</v>
      </c>
      <c r="U66" s="28"/>
      <c r="V66" s="9">
        <v>119</v>
      </c>
      <c r="W66" s="14" t="s">
        <v>321</v>
      </c>
      <c r="X66" s="4" t="s">
        <v>31</v>
      </c>
      <c r="Y66" s="4" t="s">
        <v>321</v>
      </c>
      <c r="AB66" s="4" t="s">
        <v>28</v>
      </c>
      <c r="AC66" s="4">
        <v>4</v>
      </c>
      <c r="AD66" s="13">
        <v>41068</v>
      </c>
      <c r="AE66" s="4" t="s">
        <v>28</v>
      </c>
      <c r="AF66" s="4" t="s">
        <v>321</v>
      </c>
      <c r="AG66" s="4" t="s">
        <v>321</v>
      </c>
      <c r="AH66" s="4" t="s">
        <v>26</v>
      </c>
      <c r="AI66" s="13" t="s">
        <v>26</v>
      </c>
      <c r="AJ66" s="4" t="s">
        <v>26</v>
      </c>
      <c r="AK66" s="4" t="s">
        <v>26</v>
      </c>
      <c r="AL66" s="4" t="s">
        <v>26</v>
      </c>
    </row>
    <row r="67" spans="1:38" ht="26.4" x14ac:dyDescent="0.25">
      <c r="A67" s="81" t="s">
        <v>341</v>
      </c>
      <c r="B67" s="10" t="s">
        <v>221</v>
      </c>
      <c r="C67" s="10" t="s">
        <v>301</v>
      </c>
      <c r="D67" s="8">
        <v>84</v>
      </c>
      <c r="E67" s="8">
        <v>16</v>
      </c>
      <c r="F67" s="11">
        <v>1788325.1199999999</v>
      </c>
      <c r="G67" s="12">
        <f t="shared" si="20"/>
        <v>111770.31999999999</v>
      </c>
      <c r="H67" s="12">
        <f t="shared" si="21"/>
        <v>21289.58476190476</v>
      </c>
      <c r="I67" s="40">
        <v>62344.770000000004</v>
      </c>
      <c r="J67" s="21">
        <v>2.5000014385729803E-2</v>
      </c>
      <c r="K67" s="9">
        <v>4</v>
      </c>
      <c r="L67" s="27">
        <f t="shared" si="22"/>
        <v>0.36363636363636365</v>
      </c>
      <c r="M67" s="9" t="str">
        <f t="shared" si="16"/>
        <v/>
      </c>
      <c r="N67" s="9" t="s">
        <v>6</v>
      </c>
      <c r="O67" s="9" t="str">
        <f t="shared" si="17"/>
        <v/>
      </c>
      <c r="P67" s="9" t="s">
        <v>8</v>
      </c>
      <c r="Q67" s="9" t="s">
        <v>404</v>
      </c>
      <c r="R67" s="9">
        <v>1</v>
      </c>
      <c r="S67" s="28">
        <v>194</v>
      </c>
      <c r="T67" s="28">
        <v>106</v>
      </c>
      <c r="U67" s="28"/>
      <c r="V67" s="9">
        <v>93</v>
      </c>
      <c r="W67" s="4" t="s">
        <v>28</v>
      </c>
      <c r="X67" s="4" t="s">
        <v>31</v>
      </c>
      <c r="Y67" s="4" t="s">
        <v>321</v>
      </c>
      <c r="AB67" s="4" t="s">
        <v>28</v>
      </c>
      <c r="AC67" s="4">
        <v>2</v>
      </c>
      <c r="AD67" s="13">
        <v>41313</v>
      </c>
      <c r="AE67" s="4" t="s">
        <v>26</v>
      </c>
      <c r="AF67" s="4" t="s">
        <v>26</v>
      </c>
      <c r="AG67" s="4" t="s">
        <v>26</v>
      </c>
      <c r="AH67" s="4" t="s">
        <v>26</v>
      </c>
      <c r="AI67" s="13" t="s">
        <v>26</v>
      </c>
      <c r="AJ67" s="4" t="s">
        <v>26</v>
      </c>
      <c r="AK67" s="4" t="s">
        <v>28</v>
      </c>
      <c r="AL67" s="4" t="s">
        <v>26</v>
      </c>
    </row>
    <row r="68" spans="1:38" ht="26.4" x14ac:dyDescent="0.25">
      <c r="A68" s="81" t="s">
        <v>341</v>
      </c>
      <c r="B68" s="10" t="s">
        <v>215</v>
      </c>
      <c r="C68" s="10" t="s">
        <v>295</v>
      </c>
      <c r="D68" s="8">
        <v>820</v>
      </c>
      <c r="E68" s="8">
        <v>420</v>
      </c>
      <c r="F68" s="11">
        <v>2819124.11</v>
      </c>
      <c r="G68" s="12">
        <f t="shared" si="20"/>
        <v>6712.2002619047616</v>
      </c>
      <c r="H68" s="12">
        <f t="shared" si="21"/>
        <v>3437.9562317073169</v>
      </c>
      <c r="I68" s="40">
        <v>2150.3999999999996</v>
      </c>
      <c r="J68" s="21">
        <v>0</v>
      </c>
      <c r="K68" s="9">
        <v>1</v>
      </c>
      <c r="L68" s="27">
        <f t="shared" si="22"/>
        <v>9.0909090909090912E-2</v>
      </c>
      <c r="M68" s="9" t="str">
        <f t="shared" si="16"/>
        <v/>
      </c>
      <c r="N68" s="9" t="str">
        <f>IF(AND($T68 &lt; 51, $T68 &gt; 0), "MC", "")</f>
        <v/>
      </c>
      <c r="O68" s="9" t="str">
        <f t="shared" si="17"/>
        <v/>
      </c>
      <c r="P68" s="9" t="str">
        <f>IF($V68 &lt; 51, "ME", "")</f>
        <v/>
      </c>
      <c r="R68" s="9">
        <v>0</v>
      </c>
      <c r="S68" s="28">
        <v>136</v>
      </c>
      <c r="T68" s="28">
        <v>132</v>
      </c>
      <c r="U68" s="28">
        <v>109</v>
      </c>
      <c r="V68" s="9">
        <v>244</v>
      </c>
      <c r="W68" s="4" t="s">
        <v>28</v>
      </c>
      <c r="X68" s="4" t="s">
        <v>31</v>
      </c>
      <c r="Y68" s="4" t="s">
        <v>28</v>
      </c>
      <c r="AA68" s="4">
        <v>3</v>
      </c>
      <c r="AB68" s="4" t="s">
        <v>28</v>
      </c>
      <c r="AC68" s="4">
        <v>7</v>
      </c>
      <c r="AD68" s="13">
        <v>39780</v>
      </c>
      <c r="AE68" s="4" t="s">
        <v>321</v>
      </c>
      <c r="AF68" s="4" t="s">
        <v>321</v>
      </c>
      <c r="AG68" s="4" t="s">
        <v>321</v>
      </c>
      <c r="AH68" s="4" t="s">
        <v>26</v>
      </c>
      <c r="AI68" s="4" t="s">
        <v>379</v>
      </c>
      <c r="AJ68" s="4" t="s">
        <v>26</v>
      </c>
      <c r="AK68" s="4" t="s">
        <v>26</v>
      </c>
      <c r="AL68" s="4" t="s">
        <v>26</v>
      </c>
    </row>
    <row r="69" spans="1:38" ht="26.4" x14ac:dyDescent="0.25">
      <c r="A69" s="81" t="s">
        <v>341</v>
      </c>
      <c r="B69" s="10" t="s">
        <v>200</v>
      </c>
      <c r="C69" s="10" t="s">
        <v>280</v>
      </c>
      <c r="D69" s="8">
        <v>30</v>
      </c>
      <c r="E69" s="8">
        <v>3</v>
      </c>
      <c r="F69" s="11">
        <v>1858405.14</v>
      </c>
      <c r="G69" s="12">
        <f t="shared" si="20"/>
        <v>619468.38</v>
      </c>
      <c r="H69" s="12">
        <f t="shared" si="21"/>
        <v>61946.837999999996</v>
      </c>
      <c r="I69" s="40">
        <v>20105.28</v>
      </c>
      <c r="J69" s="21">
        <v>7.9999999999999932E-2</v>
      </c>
      <c r="K69" s="9">
        <v>2</v>
      </c>
      <c r="L69" s="27">
        <f t="shared" si="22"/>
        <v>0.18181818181818182</v>
      </c>
      <c r="M69" s="9" t="str">
        <f t="shared" si="16"/>
        <v/>
      </c>
      <c r="N69" s="9" t="str">
        <f>IF(AND($T69 &lt; 51, $T69 &gt; 0), "MC", "")</f>
        <v/>
      </c>
      <c r="O69" s="9" t="str">
        <f t="shared" si="17"/>
        <v/>
      </c>
      <c r="P69" s="9" t="str">
        <f>IF($V69 &lt; 51, "ME", "")</f>
        <v>ME</v>
      </c>
      <c r="Q69" s="9" t="s">
        <v>8</v>
      </c>
      <c r="R69" s="9">
        <v>1</v>
      </c>
      <c r="S69" s="28">
        <v>136</v>
      </c>
      <c r="T69" s="28">
        <v>132</v>
      </c>
      <c r="U69" s="28"/>
      <c r="V69" s="9">
        <v>10</v>
      </c>
      <c r="W69" s="4" t="s">
        <v>28</v>
      </c>
      <c r="X69" s="4" t="s">
        <v>31</v>
      </c>
      <c r="Y69" s="4" t="s">
        <v>321</v>
      </c>
      <c r="AB69" s="4" t="s">
        <v>28</v>
      </c>
      <c r="AC69" s="4">
        <v>4</v>
      </c>
      <c r="AD69" s="13">
        <v>44498</v>
      </c>
      <c r="AE69" s="4" t="s">
        <v>28</v>
      </c>
      <c r="AF69" s="4" t="s">
        <v>321</v>
      </c>
      <c r="AG69" s="4" t="s">
        <v>26</v>
      </c>
      <c r="AH69" s="4" t="s">
        <v>26</v>
      </c>
      <c r="AI69" s="13" t="s">
        <v>26</v>
      </c>
      <c r="AJ69" s="4" t="s">
        <v>26</v>
      </c>
      <c r="AK69" s="4" t="s">
        <v>26</v>
      </c>
      <c r="AL69" s="4" t="s">
        <v>26</v>
      </c>
    </row>
    <row r="70" spans="1:38" ht="26.4" x14ac:dyDescent="0.25">
      <c r="A70" s="81" t="s">
        <v>341</v>
      </c>
      <c r="B70" s="10" t="s">
        <v>188</v>
      </c>
      <c r="C70" s="10" t="s">
        <v>266</v>
      </c>
      <c r="D70" s="8">
        <v>268</v>
      </c>
      <c r="E70" s="8">
        <v>24</v>
      </c>
      <c r="F70" s="11">
        <v>3032458.1560999998</v>
      </c>
      <c r="G70" s="12">
        <f t="shared" si="20"/>
        <v>126352.42317083332</v>
      </c>
      <c r="H70" s="12">
        <f t="shared" si="21"/>
        <v>11315.142373507462</v>
      </c>
      <c r="I70" s="40">
        <v>17213.52</v>
      </c>
      <c r="J70" s="21">
        <v>2.4999880907579528E-2</v>
      </c>
      <c r="K70" s="9">
        <v>6</v>
      </c>
      <c r="L70" s="27">
        <f t="shared" si="22"/>
        <v>0.54545454545454541</v>
      </c>
      <c r="M70" s="9" t="str">
        <f t="shared" si="16"/>
        <v/>
      </c>
      <c r="N70" s="9" t="str">
        <f>IF(AND($T70 &lt; 51, $T70 &gt; 0), "MC", "")</f>
        <v/>
      </c>
      <c r="O70" s="9" t="str">
        <f t="shared" si="17"/>
        <v/>
      </c>
      <c r="P70" s="9" t="s">
        <v>8</v>
      </c>
      <c r="Q70" s="9" t="s">
        <v>8</v>
      </c>
      <c r="R70" s="9">
        <v>1</v>
      </c>
      <c r="S70" s="28">
        <v>102</v>
      </c>
      <c r="T70" s="28">
        <v>106</v>
      </c>
      <c r="U70" s="28">
        <v>191</v>
      </c>
      <c r="V70" s="9">
        <v>75</v>
      </c>
      <c r="W70" s="4" t="s">
        <v>28</v>
      </c>
      <c r="X70" s="4" t="s">
        <v>31</v>
      </c>
      <c r="Y70" s="65" t="s">
        <v>28</v>
      </c>
      <c r="Z70" s="4">
        <v>1</v>
      </c>
      <c r="AB70" s="4" t="s">
        <v>28</v>
      </c>
      <c r="AC70" s="4">
        <v>4</v>
      </c>
      <c r="AD70" s="13">
        <v>38896</v>
      </c>
      <c r="AE70" s="4" t="s">
        <v>321</v>
      </c>
      <c r="AF70" s="4" t="s">
        <v>26</v>
      </c>
      <c r="AG70" s="4" t="s">
        <v>26</v>
      </c>
      <c r="AH70" s="4" t="s">
        <v>26</v>
      </c>
      <c r="AI70" s="13" t="s">
        <v>26</v>
      </c>
      <c r="AJ70" s="4" t="s">
        <v>26</v>
      </c>
      <c r="AK70" s="4" t="s">
        <v>26</v>
      </c>
      <c r="AL70" s="4" t="s">
        <v>26</v>
      </c>
    </row>
    <row r="71" spans="1:38" ht="26.4" x14ac:dyDescent="0.25">
      <c r="A71" s="81" t="s">
        <v>341</v>
      </c>
      <c r="B71" s="10" t="s">
        <v>94</v>
      </c>
      <c r="C71" s="10" t="s">
        <v>134</v>
      </c>
      <c r="D71" s="8">
        <v>312</v>
      </c>
      <c r="E71" s="8">
        <v>39</v>
      </c>
      <c r="F71" s="11">
        <v>5102030.5699999994</v>
      </c>
      <c r="G71" s="12">
        <f t="shared" si="20"/>
        <v>130821.29666666665</v>
      </c>
      <c r="H71" s="12">
        <f t="shared" si="21"/>
        <v>16352.662083333331</v>
      </c>
      <c r="I71" s="40">
        <v>16134.66</v>
      </c>
      <c r="J71" s="21">
        <v>0</v>
      </c>
      <c r="K71" s="9">
        <v>6</v>
      </c>
      <c r="L71" s="27">
        <f t="shared" si="22"/>
        <v>0.54545454545454541</v>
      </c>
      <c r="M71" s="9" t="s">
        <v>7</v>
      </c>
      <c r="N71" s="9" t="s">
        <v>6</v>
      </c>
      <c r="O71" s="9" t="str">
        <f t="shared" si="17"/>
        <v/>
      </c>
      <c r="P71" s="9" t="s">
        <v>8</v>
      </c>
      <c r="Q71" s="9" t="s">
        <v>437</v>
      </c>
      <c r="R71" s="9">
        <v>3</v>
      </c>
      <c r="S71" s="28">
        <v>79</v>
      </c>
      <c r="T71" s="28">
        <v>66</v>
      </c>
      <c r="U71" s="28"/>
      <c r="V71" s="9">
        <v>80</v>
      </c>
      <c r="W71" s="14" t="s">
        <v>28</v>
      </c>
      <c r="X71" s="4" t="s">
        <v>31</v>
      </c>
      <c r="Y71" s="4" t="s">
        <v>321</v>
      </c>
      <c r="AB71" s="4" t="s">
        <v>28</v>
      </c>
      <c r="AC71" s="4">
        <v>9</v>
      </c>
      <c r="AD71" s="13">
        <v>42321</v>
      </c>
      <c r="AE71" s="4" t="s">
        <v>28</v>
      </c>
      <c r="AF71" s="4" t="s">
        <v>26</v>
      </c>
      <c r="AG71" s="4" t="s">
        <v>28</v>
      </c>
      <c r="AH71" s="4" t="s">
        <v>26</v>
      </c>
      <c r="AI71" s="13" t="s">
        <v>26</v>
      </c>
      <c r="AJ71" s="4" t="s">
        <v>26</v>
      </c>
      <c r="AK71" s="4" t="s">
        <v>26</v>
      </c>
      <c r="AL71" s="4" t="s">
        <v>26</v>
      </c>
    </row>
    <row r="72" spans="1:38" ht="26.4" x14ac:dyDescent="0.25">
      <c r="A72" s="81" t="s">
        <v>341</v>
      </c>
      <c r="B72" s="10" t="s">
        <v>222</v>
      </c>
      <c r="C72" s="10" t="s">
        <v>302</v>
      </c>
      <c r="D72" s="8">
        <v>97</v>
      </c>
      <c r="E72" s="8">
        <v>15</v>
      </c>
      <c r="F72" s="11">
        <v>1583857.6199999999</v>
      </c>
      <c r="G72" s="12">
        <f t="shared" si="20"/>
        <v>105590.50799999999</v>
      </c>
      <c r="H72" s="12">
        <f t="shared" si="21"/>
        <v>16328.429072164947</v>
      </c>
      <c r="I72" s="40">
        <v>8795.1450000000004</v>
      </c>
      <c r="J72" s="21">
        <v>2.4999912593830453E-2</v>
      </c>
      <c r="K72" s="9">
        <v>5</v>
      </c>
      <c r="L72" s="27">
        <f t="shared" si="22"/>
        <v>0.45454545454545453</v>
      </c>
      <c r="M72" s="9" t="str">
        <f>IF(AND($S72 &lt; 51, $S72 &gt; 0), "GI", "")</f>
        <v/>
      </c>
      <c r="N72" s="9" t="str">
        <f>IF(AND($T72 &lt; 51, $T72 &gt; 0), "MC", "")</f>
        <v/>
      </c>
      <c r="O72" s="9" t="str">
        <f t="shared" si="17"/>
        <v/>
      </c>
      <c r="P72" s="9" t="s">
        <v>8</v>
      </c>
      <c r="Q72" s="9" t="s">
        <v>8</v>
      </c>
      <c r="R72" s="9">
        <v>1</v>
      </c>
      <c r="S72" s="28">
        <v>136</v>
      </c>
      <c r="T72" s="28">
        <v>168</v>
      </c>
      <c r="U72" s="28"/>
      <c r="V72" s="9">
        <v>99</v>
      </c>
      <c r="W72" s="4" t="s">
        <v>28</v>
      </c>
      <c r="X72" s="4" t="s">
        <v>31</v>
      </c>
      <c r="Y72" s="4" t="s">
        <v>321</v>
      </c>
      <c r="AB72" s="4" t="s">
        <v>28</v>
      </c>
      <c r="AC72" s="4">
        <v>7</v>
      </c>
      <c r="AD72" s="13">
        <v>42498</v>
      </c>
      <c r="AE72" s="4" t="s">
        <v>28</v>
      </c>
      <c r="AF72" s="4" t="s">
        <v>321</v>
      </c>
      <c r="AG72" s="4" t="s">
        <v>321</v>
      </c>
      <c r="AH72" s="4" t="s">
        <v>26</v>
      </c>
      <c r="AI72" s="4" t="s">
        <v>378</v>
      </c>
      <c r="AJ72" s="4" t="s">
        <v>26</v>
      </c>
      <c r="AK72" s="4" t="s">
        <v>26</v>
      </c>
      <c r="AL72" s="4" t="s">
        <v>26</v>
      </c>
    </row>
    <row r="73" spans="1:38" ht="26.4" x14ac:dyDescent="0.25">
      <c r="A73" s="81" t="s">
        <v>341</v>
      </c>
      <c r="B73" s="10" t="s">
        <v>55</v>
      </c>
      <c r="C73" s="10" t="s">
        <v>56</v>
      </c>
      <c r="D73" s="15">
        <v>669</v>
      </c>
      <c r="E73" s="15">
        <v>119</v>
      </c>
      <c r="F73" s="16">
        <v>8126289.1528999982</v>
      </c>
      <c r="G73" s="12">
        <f t="shared" si="20"/>
        <v>68288.144142016798</v>
      </c>
      <c r="H73" s="12">
        <f t="shared" si="21"/>
        <v>12146.919511061284</v>
      </c>
      <c r="I73" s="40">
        <v>3633.42</v>
      </c>
      <c r="J73" s="21">
        <v>0</v>
      </c>
      <c r="K73" s="19">
        <v>8</v>
      </c>
      <c r="L73" s="27">
        <f t="shared" si="22"/>
        <v>0.72727272727272729</v>
      </c>
      <c r="M73" s="9" t="str">
        <f>IF(AND($S73 &lt; 51, $S73 &gt; 0), "GI", "")</f>
        <v>GI</v>
      </c>
      <c r="N73" s="9" t="str">
        <f>IF(AND($T73 &lt; 51, $T73 &gt; 0), "MC", "")</f>
        <v>MC</v>
      </c>
      <c r="O73" s="9" t="str">
        <f t="shared" si="17"/>
        <v/>
      </c>
      <c r="P73" s="9" t="str">
        <f t="shared" ref="P73:P114" si="23">IF($V73 &lt; 51, "ME", "")</f>
        <v/>
      </c>
      <c r="Q73" s="9" t="s">
        <v>325</v>
      </c>
      <c r="R73" s="19">
        <v>2</v>
      </c>
      <c r="S73" s="28">
        <v>24</v>
      </c>
      <c r="T73" s="28">
        <v>46</v>
      </c>
      <c r="U73" s="28"/>
      <c r="V73" s="19">
        <v>126</v>
      </c>
      <c r="W73" s="14" t="s">
        <v>321</v>
      </c>
      <c r="X73" s="14" t="s">
        <v>31</v>
      </c>
      <c r="Y73" s="14" t="s">
        <v>320</v>
      </c>
      <c r="Z73" s="14"/>
      <c r="AA73" s="14"/>
      <c r="AB73" s="4" t="s">
        <v>28</v>
      </c>
      <c r="AC73" s="14">
        <v>2</v>
      </c>
      <c r="AD73" s="18">
        <v>43006</v>
      </c>
      <c r="AE73" s="18" t="s">
        <v>26</v>
      </c>
      <c r="AF73" s="18" t="s">
        <v>26</v>
      </c>
      <c r="AG73" s="18" t="s">
        <v>28</v>
      </c>
      <c r="AH73" s="4" t="s">
        <v>26</v>
      </c>
      <c r="AI73" s="13" t="s">
        <v>377</v>
      </c>
      <c r="AJ73" s="4" t="s">
        <v>26</v>
      </c>
      <c r="AK73" s="4" t="s">
        <v>26</v>
      </c>
      <c r="AL73" s="4" t="s">
        <v>28</v>
      </c>
    </row>
    <row r="74" spans="1:38" ht="26.4" x14ac:dyDescent="0.25">
      <c r="A74" s="81" t="s">
        <v>341</v>
      </c>
      <c r="B74" s="10" t="s">
        <v>184</v>
      </c>
      <c r="C74" s="10" t="s">
        <v>262</v>
      </c>
      <c r="D74" s="8">
        <v>721</v>
      </c>
      <c r="E74" s="8">
        <v>86</v>
      </c>
      <c r="F74" s="11">
        <v>2686430.4793000002</v>
      </c>
      <c r="G74" s="12">
        <f t="shared" si="20"/>
        <v>31237.563712790699</v>
      </c>
      <c r="H74" s="12">
        <f t="shared" si="21"/>
        <v>3725.9784733703195</v>
      </c>
      <c r="I74" s="40">
        <v>1533.5</v>
      </c>
      <c r="J74" s="21">
        <v>0</v>
      </c>
      <c r="K74" s="9">
        <v>6</v>
      </c>
      <c r="L74" s="27">
        <f t="shared" si="22"/>
        <v>0.54545454545454541</v>
      </c>
      <c r="M74" s="9" t="str">
        <f>IF(AND($S74 &lt; 51, $S74 &gt; 0), "GI", "")</f>
        <v/>
      </c>
      <c r="N74" s="9" t="s">
        <v>6</v>
      </c>
      <c r="O74" s="9" t="str">
        <f t="shared" si="17"/>
        <v/>
      </c>
      <c r="P74" s="9" t="str">
        <f t="shared" si="23"/>
        <v/>
      </c>
      <c r="Q74" s="9" t="s">
        <v>6</v>
      </c>
      <c r="R74" s="9">
        <v>1</v>
      </c>
      <c r="S74" s="28">
        <v>102</v>
      </c>
      <c r="T74" s="28">
        <v>95</v>
      </c>
      <c r="U74" s="28">
        <v>109</v>
      </c>
      <c r="V74" s="9">
        <v>165</v>
      </c>
      <c r="W74" s="4" t="s">
        <v>28</v>
      </c>
      <c r="X74" s="4" t="s">
        <v>31</v>
      </c>
      <c r="Y74" s="4" t="s">
        <v>28</v>
      </c>
      <c r="AA74" s="4">
        <v>5</v>
      </c>
      <c r="AB74" s="4" t="s">
        <v>28</v>
      </c>
      <c r="AC74" s="4">
        <v>7</v>
      </c>
      <c r="AD74" s="13">
        <v>42913</v>
      </c>
      <c r="AE74" s="4" t="s">
        <v>321</v>
      </c>
      <c r="AF74" s="4" t="s">
        <v>321</v>
      </c>
      <c r="AG74" s="4" t="s">
        <v>321</v>
      </c>
      <c r="AH74" s="4" t="s">
        <v>26</v>
      </c>
      <c r="AI74" s="13" t="s">
        <v>26</v>
      </c>
      <c r="AJ74" s="4" t="s">
        <v>26</v>
      </c>
      <c r="AK74" s="4" t="s">
        <v>26</v>
      </c>
      <c r="AL74" s="4" t="s">
        <v>26</v>
      </c>
    </row>
    <row r="75" spans="1:38" ht="26.4" x14ac:dyDescent="0.25">
      <c r="A75" s="82" t="s">
        <v>342</v>
      </c>
      <c r="B75" s="10" t="s">
        <v>212</v>
      </c>
      <c r="C75" s="10" t="s">
        <v>292</v>
      </c>
      <c r="D75" s="8">
        <v>2621</v>
      </c>
      <c r="E75" s="8">
        <v>925</v>
      </c>
      <c r="F75" s="11">
        <v>403243.45</v>
      </c>
      <c r="G75" s="12">
        <f t="shared" si="20"/>
        <v>435.93886486486485</v>
      </c>
      <c r="H75" s="12">
        <f t="shared" si="21"/>
        <v>153.85099198779093</v>
      </c>
      <c r="I75" s="40">
        <v>25</v>
      </c>
      <c r="J75" s="21" t="s">
        <v>323</v>
      </c>
      <c r="K75" s="9">
        <v>8</v>
      </c>
      <c r="L75" s="27">
        <f t="shared" si="22"/>
        <v>0.72727272727272729</v>
      </c>
      <c r="M75" s="9" t="str">
        <f>IF(AND($S75 &lt; 51, $S75 &gt; 0), "GI", "")</f>
        <v>GI</v>
      </c>
      <c r="N75" s="9" t="str">
        <f>IF(AND($T75 &lt; 51, $T75 &gt; 0), "MC", "")</f>
        <v/>
      </c>
      <c r="O75" s="9" t="str">
        <f t="shared" si="17"/>
        <v/>
      </c>
      <c r="P75" s="9" t="str">
        <f t="shared" si="23"/>
        <v/>
      </c>
      <c r="Q75" s="9" t="s">
        <v>7</v>
      </c>
      <c r="R75" s="9">
        <v>1</v>
      </c>
      <c r="S75" s="28">
        <v>16</v>
      </c>
      <c r="T75" s="28">
        <v>132</v>
      </c>
      <c r="U75" s="28" t="s">
        <v>432</v>
      </c>
      <c r="V75" s="9">
        <v>453</v>
      </c>
      <c r="W75" s="4" t="s">
        <v>321</v>
      </c>
      <c r="X75" s="4" t="s">
        <v>27</v>
      </c>
      <c r="Y75" s="4" t="s">
        <v>321</v>
      </c>
      <c r="AB75" s="4" t="s">
        <v>28</v>
      </c>
      <c r="AC75" s="4">
        <v>7</v>
      </c>
      <c r="AD75" s="13">
        <v>40479</v>
      </c>
      <c r="AE75" s="4" t="s">
        <v>26</v>
      </c>
      <c r="AF75" s="4" t="s">
        <v>28</v>
      </c>
      <c r="AG75" s="4" t="s">
        <v>26</v>
      </c>
      <c r="AH75" s="4" t="s">
        <v>385</v>
      </c>
      <c r="AI75" s="13" t="s">
        <v>26</v>
      </c>
      <c r="AJ75" s="4" t="s">
        <v>26</v>
      </c>
      <c r="AK75" s="4" t="s">
        <v>26</v>
      </c>
      <c r="AL75" s="4" t="s">
        <v>26</v>
      </c>
    </row>
    <row r="76" spans="1:38" ht="26.4" x14ac:dyDescent="0.25">
      <c r="A76" s="82" t="s">
        <v>342</v>
      </c>
      <c r="B76" s="10" t="s">
        <v>108</v>
      </c>
      <c r="C76" s="10" t="s">
        <v>144</v>
      </c>
      <c r="D76" s="8">
        <v>1228</v>
      </c>
      <c r="E76" s="8">
        <v>262</v>
      </c>
      <c r="F76" s="11">
        <v>1656566.6700000002</v>
      </c>
      <c r="G76" s="12">
        <f t="shared" si="20"/>
        <v>6322.7735496183213</v>
      </c>
      <c r="H76" s="12">
        <f t="shared" si="21"/>
        <v>1348.9956596091206</v>
      </c>
      <c r="I76" s="40">
        <v>1377.67</v>
      </c>
      <c r="J76" s="21">
        <v>4.9997332459396325E-2</v>
      </c>
      <c r="K76" s="9">
        <v>6</v>
      </c>
      <c r="L76" s="27">
        <f t="shared" si="22"/>
        <v>0.54545454545454541</v>
      </c>
      <c r="M76" s="9" t="s">
        <v>7</v>
      </c>
      <c r="N76" s="9" t="s">
        <v>6</v>
      </c>
      <c r="O76" s="9" t="str">
        <f t="shared" si="17"/>
        <v/>
      </c>
      <c r="P76" s="9" t="str">
        <f t="shared" si="23"/>
        <v/>
      </c>
      <c r="Q76" s="9" t="s">
        <v>325</v>
      </c>
      <c r="R76" s="9">
        <v>2</v>
      </c>
      <c r="S76" s="28">
        <v>79</v>
      </c>
      <c r="T76" s="28">
        <v>95</v>
      </c>
      <c r="U76" s="28">
        <v>109</v>
      </c>
      <c r="V76" s="9">
        <v>249</v>
      </c>
      <c r="W76" s="4" t="s">
        <v>321</v>
      </c>
      <c r="X76" s="4" t="s">
        <v>31</v>
      </c>
      <c r="Y76" s="4" t="s">
        <v>321</v>
      </c>
      <c r="AB76" s="4" t="s">
        <v>28</v>
      </c>
      <c r="AC76" s="4">
        <v>8</v>
      </c>
      <c r="AD76" s="13">
        <v>42264</v>
      </c>
      <c r="AE76" s="4" t="s">
        <v>26</v>
      </c>
      <c r="AF76" s="4" t="s">
        <v>26</v>
      </c>
      <c r="AG76" s="4" t="s">
        <v>28</v>
      </c>
      <c r="AH76" s="4" t="s">
        <v>26</v>
      </c>
      <c r="AI76" s="13" t="s">
        <v>26</v>
      </c>
      <c r="AJ76" s="4" t="s">
        <v>26</v>
      </c>
      <c r="AK76" s="4" t="s">
        <v>28</v>
      </c>
      <c r="AL76" s="4" t="s">
        <v>26</v>
      </c>
    </row>
    <row r="77" spans="1:38" ht="26.4" x14ac:dyDescent="0.25">
      <c r="A77" s="83" t="s">
        <v>343</v>
      </c>
      <c r="B77" s="10" t="s">
        <v>41</v>
      </c>
      <c r="C77" s="22" t="s">
        <v>154</v>
      </c>
      <c r="D77" s="15">
        <v>5033</v>
      </c>
      <c r="E77" s="15">
        <v>919</v>
      </c>
      <c r="F77" s="16">
        <v>26933839.249699954</v>
      </c>
      <c r="G77" s="12">
        <f t="shared" si="20"/>
        <v>29307.7684980413</v>
      </c>
      <c r="H77" s="12">
        <f t="shared" si="21"/>
        <v>5351.4482912179519</v>
      </c>
      <c r="I77" s="40">
        <v>3795.24</v>
      </c>
      <c r="J77" s="21">
        <v>0</v>
      </c>
      <c r="K77" s="19">
        <v>9</v>
      </c>
      <c r="L77" s="27">
        <f t="shared" si="22"/>
        <v>0.81818181818181823</v>
      </c>
      <c r="M77" s="9" t="str">
        <f>IF(AND($S77 &lt; 51, $S77 &gt; 0), "GI", "")</f>
        <v>GI</v>
      </c>
      <c r="N77" s="9" t="str">
        <f>IF(AND($T77 &lt; 51, $T77 &gt; 0), "MC", "")</f>
        <v>MC</v>
      </c>
      <c r="O77" s="9" t="str">
        <f t="shared" si="17"/>
        <v>MP</v>
      </c>
      <c r="P77" s="9" t="str">
        <f t="shared" si="23"/>
        <v/>
      </c>
      <c r="Q77" s="9" t="s">
        <v>384</v>
      </c>
      <c r="R77" s="19">
        <v>3</v>
      </c>
      <c r="S77" s="28">
        <v>24</v>
      </c>
      <c r="T77" s="28">
        <v>16</v>
      </c>
      <c r="U77" s="28">
        <v>44</v>
      </c>
      <c r="V77" s="19">
        <v>171</v>
      </c>
      <c r="W77" s="14" t="s">
        <v>321</v>
      </c>
      <c r="X77" s="14" t="s">
        <v>31</v>
      </c>
      <c r="Y77" s="14" t="s">
        <v>320</v>
      </c>
      <c r="Z77" s="14"/>
      <c r="AA77" s="14"/>
      <c r="AB77" s="4" t="s">
        <v>28</v>
      </c>
      <c r="AC77" s="14">
        <v>9</v>
      </c>
      <c r="AD77" s="18">
        <v>43138</v>
      </c>
      <c r="AE77" s="18" t="s">
        <v>28</v>
      </c>
      <c r="AF77" s="18" t="s">
        <v>26</v>
      </c>
      <c r="AG77" s="18" t="s">
        <v>26</v>
      </c>
      <c r="AH77" s="4" t="s">
        <v>386</v>
      </c>
      <c r="AI77" s="67" t="s">
        <v>28</v>
      </c>
      <c r="AJ77" s="4" t="s">
        <v>26</v>
      </c>
      <c r="AK77" s="4" t="s">
        <v>26</v>
      </c>
      <c r="AL77" s="4" t="s">
        <v>28</v>
      </c>
    </row>
    <row r="78" spans="1:38" ht="66" x14ac:dyDescent="0.25">
      <c r="A78" s="83" t="s">
        <v>343</v>
      </c>
      <c r="B78" s="10" t="s">
        <v>148</v>
      </c>
      <c r="C78" s="10" t="s">
        <v>149</v>
      </c>
      <c r="D78" s="8">
        <v>1817</v>
      </c>
      <c r="E78" s="8">
        <v>297</v>
      </c>
      <c r="F78" s="11">
        <v>3993243.74</v>
      </c>
      <c r="G78" s="12">
        <f t="shared" si="20"/>
        <v>13445.265117845118</v>
      </c>
      <c r="H78" s="12">
        <f t="shared" si="21"/>
        <v>2197.7125701706109</v>
      </c>
      <c r="I78" s="40">
        <v>2159.12</v>
      </c>
      <c r="J78" s="21">
        <v>0</v>
      </c>
      <c r="K78" s="9">
        <v>5</v>
      </c>
      <c r="L78" s="27">
        <f t="shared" si="22"/>
        <v>0.45454545454545453</v>
      </c>
      <c r="M78" s="9" t="str">
        <f>IF(AND($S78 &lt; 51, $S78 &gt; 0), "GI", "")</f>
        <v/>
      </c>
      <c r="N78" s="9" t="s">
        <v>6</v>
      </c>
      <c r="O78" s="9" t="s">
        <v>5</v>
      </c>
      <c r="P78" s="9" t="str">
        <f t="shared" si="23"/>
        <v/>
      </c>
      <c r="Q78" s="9" t="s">
        <v>324</v>
      </c>
      <c r="R78" s="9">
        <v>2</v>
      </c>
      <c r="S78" s="28">
        <v>136</v>
      </c>
      <c r="T78" s="28">
        <v>66</v>
      </c>
      <c r="U78" s="28">
        <v>73</v>
      </c>
      <c r="V78" s="9">
        <v>207</v>
      </c>
      <c r="W78" s="14" t="s">
        <v>28</v>
      </c>
      <c r="X78" s="4" t="s">
        <v>31</v>
      </c>
      <c r="Y78" s="4" t="s">
        <v>321</v>
      </c>
      <c r="AB78" s="4" t="s">
        <v>28</v>
      </c>
      <c r="AC78" s="4">
        <v>6</v>
      </c>
      <c r="AD78" s="13">
        <v>42464</v>
      </c>
      <c r="AE78" s="4" t="s">
        <v>26</v>
      </c>
      <c r="AF78" s="4" t="s">
        <v>26</v>
      </c>
      <c r="AG78" s="4" t="s">
        <v>26</v>
      </c>
      <c r="AH78" s="4" t="s">
        <v>386</v>
      </c>
      <c r="AI78" s="13" t="s">
        <v>26</v>
      </c>
      <c r="AJ78" s="4" t="s">
        <v>26</v>
      </c>
      <c r="AK78" s="4" t="s">
        <v>26</v>
      </c>
      <c r="AL78" s="4" t="s">
        <v>28</v>
      </c>
    </row>
    <row r="79" spans="1:38" ht="26.4" x14ac:dyDescent="0.25">
      <c r="A79" s="83" t="s">
        <v>343</v>
      </c>
      <c r="B79" s="10" t="s">
        <v>99</v>
      </c>
      <c r="C79" s="10" t="s">
        <v>137</v>
      </c>
      <c r="D79" s="8">
        <v>1041</v>
      </c>
      <c r="E79" s="8">
        <v>202</v>
      </c>
      <c r="F79" s="11">
        <v>6403749.5339000169</v>
      </c>
      <c r="G79" s="12">
        <f t="shared" si="20"/>
        <v>31701.730365841668</v>
      </c>
      <c r="H79" s="12">
        <f t="shared" si="21"/>
        <v>6151.5365359270099</v>
      </c>
      <c r="I79" s="40">
        <v>3453.96</v>
      </c>
      <c r="J79" s="21">
        <v>0</v>
      </c>
      <c r="K79" s="9">
        <v>6</v>
      </c>
      <c r="L79" s="27">
        <f t="shared" si="22"/>
        <v>0.54545454545454541</v>
      </c>
      <c r="M79" s="9" t="str">
        <f>IF(AND($S79 &lt; 51, $S79 &gt; 0), "GI", "")</f>
        <v/>
      </c>
      <c r="N79" s="9" t="s">
        <v>6</v>
      </c>
      <c r="O79" s="9" t="str">
        <f>IF(AND($U79 &lt; 51, $U79 &gt; 0), "MP", "")</f>
        <v/>
      </c>
      <c r="P79" s="9" t="str">
        <f t="shared" si="23"/>
        <v/>
      </c>
      <c r="Q79" s="9" t="s">
        <v>6</v>
      </c>
      <c r="R79" s="9">
        <v>1</v>
      </c>
      <c r="S79" s="28">
        <v>136</v>
      </c>
      <c r="T79" s="28">
        <v>60</v>
      </c>
      <c r="U79" s="28">
        <v>109</v>
      </c>
      <c r="V79" s="9">
        <v>163</v>
      </c>
      <c r="W79" s="4" t="s">
        <v>321</v>
      </c>
      <c r="X79" s="4" t="s">
        <v>31</v>
      </c>
      <c r="Y79" s="4" t="s">
        <v>321</v>
      </c>
      <c r="AB79" s="4" t="s">
        <v>28</v>
      </c>
      <c r="AC79" s="4">
        <v>5</v>
      </c>
      <c r="AD79" s="13">
        <v>42430</v>
      </c>
      <c r="AE79" s="4" t="s">
        <v>28</v>
      </c>
      <c r="AF79" s="4" t="s">
        <v>26</v>
      </c>
      <c r="AG79" s="4" t="s">
        <v>321</v>
      </c>
      <c r="AH79" s="4" t="s">
        <v>386</v>
      </c>
      <c r="AI79" s="4" t="s">
        <v>379</v>
      </c>
      <c r="AJ79" s="4" t="s">
        <v>26</v>
      </c>
      <c r="AK79" s="4" t="s">
        <v>26</v>
      </c>
      <c r="AL79" s="4" t="s">
        <v>26</v>
      </c>
    </row>
    <row r="80" spans="1:38" x14ac:dyDescent="0.25">
      <c r="A80" s="83" t="s">
        <v>343</v>
      </c>
      <c r="B80" s="10" t="s">
        <v>204</v>
      </c>
      <c r="C80" s="10" t="s">
        <v>283</v>
      </c>
      <c r="D80" s="8">
        <v>766</v>
      </c>
      <c r="E80" s="8">
        <v>115</v>
      </c>
      <c r="F80" s="11">
        <v>3277160.2187000001</v>
      </c>
      <c r="G80" s="12">
        <f t="shared" si="20"/>
        <v>28497.04538</v>
      </c>
      <c r="H80" s="12">
        <f t="shared" si="21"/>
        <v>4278.2770479112269</v>
      </c>
      <c r="I80" s="40">
        <v>3537.4</v>
      </c>
      <c r="J80" s="21">
        <v>0</v>
      </c>
      <c r="K80" s="9">
        <v>5</v>
      </c>
      <c r="L80" s="27">
        <f t="shared" si="22"/>
        <v>0.45454545454545453</v>
      </c>
      <c r="M80" s="9" t="str">
        <f>IF(AND($S80 &lt; 51, $S80 &gt; 0), "GI", "")</f>
        <v/>
      </c>
      <c r="N80" s="9" t="s">
        <v>6</v>
      </c>
      <c r="O80" s="9" t="s">
        <v>5</v>
      </c>
      <c r="P80" s="9" t="str">
        <f t="shared" si="23"/>
        <v/>
      </c>
      <c r="Q80" s="9" t="s">
        <v>324</v>
      </c>
      <c r="R80" s="9">
        <v>2</v>
      </c>
      <c r="S80" s="28">
        <v>301</v>
      </c>
      <c r="T80" s="28">
        <v>95</v>
      </c>
      <c r="U80" s="28">
        <v>102</v>
      </c>
      <c r="V80" s="9">
        <v>172</v>
      </c>
      <c r="W80" s="4" t="s">
        <v>321</v>
      </c>
      <c r="X80" s="4" t="s">
        <v>31</v>
      </c>
      <c r="Y80" s="4" t="s">
        <v>321</v>
      </c>
      <c r="AB80" s="4" t="s">
        <v>28</v>
      </c>
      <c r="AC80" s="4">
        <v>5</v>
      </c>
      <c r="AD80" s="13">
        <v>41873</v>
      </c>
      <c r="AE80" s="4" t="s">
        <v>26</v>
      </c>
      <c r="AF80" s="4" t="s">
        <v>26</v>
      </c>
      <c r="AG80" s="4" t="s">
        <v>26</v>
      </c>
      <c r="AH80" s="4" t="s">
        <v>26</v>
      </c>
      <c r="AI80" s="23" t="s">
        <v>28</v>
      </c>
      <c r="AJ80" s="4" t="s">
        <v>26</v>
      </c>
      <c r="AK80" s="4" t="s">
        <v>26</v>
      </c>
      <c r="AL80" s="4" t="s">
        <v>28</v>
      </c>
    </row>
    <row r="81" spans="1:38" ht="26.4" x14ac:dyDescent="0.25">
      <c r="A81" s="83" t="s">
        <v>343</v>
      </c>
      <c r="B81" s="10" t="s">
        <v>195</v>
      </c>
      <c r="C81" s="10" t="s">
        <v>275</v>
      </c>
      <c r="D81" s="8">
        <v>41144</v>
      </c>
      <c r="E81" s="8">
        <v>17776</v>
      </c>
      <c r="F81" s="11">
        <v>965364.45000000554</v>
      </c>
      <c r="G81" s="12">
        <f t="shared" si="20"/>
        <v>54.307181030603374</v>
      </c>
      <c r="H81" s="12">
        <f t="shared" si="21"/>
        <v>23.463067518957942</v>
      </c>
      <c r="I81" s="40">
        <v>47.03</v>
      </c>
      <c r="J81" s="21">
        <v>-0.14490909090909088</v>
      </c>
      <c r="K81" s="9">
        <v>9</v>
      </c>
      <c r="L81" s="27">
        <f t="shared" si="22"/>
        <v>0.81818181818181823</v>
      </c>
      <c r="M81" s="9" t="s">
        <v>7</v>
      </c>
      <c r="N81" s="9" t="str">
        <f>IF(AND($T81 &lt; 51, $T81 &gt; 0), "MC", "")</f>
        <v>MC</v>
      </c>
      <c r="O81" s="9" t="str">
        <f>IF(AND($U81 &lt; 51, $U81 &gt; 0), "MP", "")</f>
        <v/>
      </c>
      <c r="P81" s="9" t="str">
        <f t="shared" si="23"/>
        <v/>
      </c>
      <c r="Q81" s="9" t="s">
        <v>325</v>
      </c>
      <c r="R81" s="9">
        <v>2</v>
      </c>
      <c r="S81" s="28">
        <v>53</v>
      </c>
      <c r="T81" s="28">
        <v>46</v>
      </c>
      <c r="U81" s="28">
        <v>73</v>
      </c>
      <c r="V81" s="9">
        <v>611</v>
      </c>
      <c r="W81" s="4" t="s">
        <v>321</v>
      </c>
      <c r="X81" s="4" t="s">
        <v>27</v>
      </c>
      <c r="Y81" s="4" t="s">
        <v>321</v>
      </c>
      <c r="AB81" s="4" t="s">
        <v>28</v>
      </c>
      <c r="AC81" s="4">
        <v>3</v>
      </c>
      <c r="AD81" s="13">
        <v>38748</v>
      </c>
      <c r="AE81" s="4" t="s">
        <v>321</v>
      </c>
      <c r="AF81" s="4" t="s">
        <v>321</v>
      </c>
      <c r="AG81" s="4" t="s">
        <v>321</v>
      </c>
      <c r="AH81" s="4" t="s">
        <v>26</v>
      </c>
      <c r="AI81" s="13" t="s">
        <v>26</v>
      </c>
      <c r="AJ81" s="4" t="s">
        <v>26</v>
      </c>
      <c r="AK81" s="4" t="s">
        <v>26</v>
      </c>
      <c r="AL81" s="4" t="s">
        <v>26</v>
      </c>
    </row>
    <row r="82" spans="1:38" x14ac:dyDescent="0.25">
      <c r="A82" s="84" t="s">
        <v>344</v>
      </c>
      <c r="B82" s="10" t="s">
        <v>230</v>
      </c>
      <c r="C82" s="10" t="s">
        <v>310</v>
      </c>
      <c r="D82" s="8">
        <v>107986</v>
      </c>
      <c r="E82" s="8">
        <v>30015</v>
      </c>
      <c r="F82" s="11">
        <v>786653.71999999636</v>
      </c>
      <c r="G82" s="12">
        <f t="shared" si="20"/>
        <v>26.208686323504793</v>
      </c>
      <c r="H82" s="12">
        <f t="shared" si="21"/>
        <v>7.2847750634341155</v>
      </c>
      <c r="I82" s="40">
        <v>15.36</v>
      </c>
      <c r="J82" s="21">
        <v>0</v>
      </c>
      <c r="K82" s="9">
        <v>11</v>
      </c>
      <c r="L82" s="27">
        <f t="shared" si="22"/>
        <v>1</v>
      </c>
      <c r="M82" s="9" t="str">
        <f t="shared" ref="M82:M89" si="24">IF(AND($S82 &lt; 51, $S82 &gt; 0), "GI", "")</f>
        <v/>
      </c>
      <c r="N82" s="9" t="str">
        <f>IF(AND($T82 &lt; 51, $T82 &gt; 0), "MC", "")</f>
        <v/>
      </c>
      <c r="O82" s="9" t="str">
        <f>IF(AND($U82 &lt; 51, $U82 &gt; 0), "MP", "")</f>
        <v>MP</v>
      </c>
      <c r="P82" s="9" t="str">
        <f t="shared" si="23"/>
        <v/>
      </c>
      <c r="Q82" s="9" t="s">
        <v>5</v>
      </c>
      <c r="R82" s="9">
        <v>1</v>
      </c>
      <c r="S82" s="28">
        <v>102</v>
      </c>
      <c r="T82" s="28">
        <v>168</v>
      </c>
      <c r="U82" s="28">
        <v>4</v>
      </c>
      <c r="V82" s="9">
        <v>645</v>
      </c>
      <c r="W82" s="4" t="s">
        <v>321</v>
      </c>
      <c r="X82" s="4" t="s">
        <v>27</v>
      </c>
      <c r="Y82" s="4" t="s">
        <v>321</v>
      </c>
      <c r="AB82" s="4" t="s">
        <v>28</v>
      </c>
      <c r="AC82" s="4">
        <v>4</v>
      </c>
      <c r="AD82" s="13">
        <v>33816</v>
      </c>
      <c r="AE82" s="4" t="s">
        <v>26</v>
      </c>
      <c r="AF82" s="4" t="s">
        <v>321</v>
      </c>
      <c r="AG82" s="4" t="s">
        <v>321</v>
      </c>
      <c r="AH82" s="4" t="s">
        <v>26</v>
      </c>
      <c r="AI82" s="13" t="s">
        <v>26</v>
      </c>
      <c r="AJ82" s="4" t="s">
        <v>26</v>
      </c>
      <c r="AK82" s="4" t="s">
        <v>26</v>
      </c>
      <c r="AL82" s="4" t="s">
        <v>28</v>
      </c>
    </row>
    <row r="83" spans="1:38" ht="39.6" x14ac:dyDescent="0.25">
      <c r="A83" s="85" t="s">
        <v>345</v>
      </c>
      <c r="B83" s="10" t="s">
        <v>49</v>
      </c>
      <c r="C83" s="10" t="s">
        <v>50</v>
      </c>
      <c r="D83" s="15">
        <v>4374</v>
      </c>
      <c r="E83" s="15">
        <v>1097</v>
      </c>
      <c r="F83" s="16">
        <v>3742550.3316999981</v>
      </c>
      <c r="G83" s="12">
        <f t="shared" si="20"/>
        <v>3411.6229094803994</v>
      </c>
      <c r="H83" s="12">
        <f t="shared" si="21"/>
        <v>855.63564967992636</v>
      </c>
      <c r="I83" s="40">
        <v>1335.9549999999999</v>
      </c>
      <c r="J83" s="21">
        <v>5.000255435871833E-2</v>
      </c>
      <c r="K83" s="19">
        <v>8</v>
      </c>
      <c r="L83" s="27">
        <f t="shared" si="22"/>
        <v>0.72727272727272729</v>
      </c>
      <c r="M83" s="9" t="str">
        <f t="shared" si="24"/>
        <v>GI</v>
      </c>
      <c r="N83" s="9" t="str">
        <f>IF(AND($T83 &lt; 51, $T83 &gt; 0), "MC", "")</f>
        <v>MC</v>
      </c>
      <c r="O83" s="9" t="str">
        <f>IF(AND($U83 &lt; 51, $U83 &gt; 0), "MP", "")</f>
        <v/>
      </c>
      <c r="P83" s="9" t="str">
        <f t="shared" si="23"/>
        <v/>
      </c>
      <c r="Q83" s="9" t="s">
        <v>325</v>
      </c>
      <c r="R83" s="19">
        <v>2</v>
      </c>
      <c r="S83" s="28">
        <v>11</v>
      </c>
      <c r="T83" s="28">
        <v>36</v>
      </c>
      <c r="U83" s="28">
        <v>109</v>
      </c>
      <c r="V83" s="19">
        <v>285</v>
      </c>
      <c r="W83" s="14" t="s">
        <v>321</v>
      </c>
      <c r="X83" s="14" t="s">
        <v>31</v>
      </c>
      <c r="Y83" s="66" t="s">
        <v>487</v>
      </c>
      <c r="Z83" s="14">
        <v>11</v>
      </c>
      <c r="AA83" s="14"/>
      <c r="AB83" s="4" t="s">
        <v>26</v>
      </c>
      <c r="AC83" s="4">
        <v>0</v>
      </c>
      <c r="AD83" s="18">
        <v>42192</v>
      </c>
      <c r="AE83" s="18" t="s">
        <v>28</v>
      </c>
      <c r="AF83" s="18" t="s">
        <v>26</v>
      </c>
      <c r="AG83" s="18" t="s">
        <v>26</v>
      </c>
      <c r="AH83" s="13" t="s">
        <v>26</v>
      </c>
      <c r="AI83" s="13" t="s">
        <v>26</v>
      </c>
      <c r="AJ83" s="4" t="s">
        <v>28</v>
      </c>
      <c r="AK83" s="4" t="s">
        <v>26</v>
      </c>
      <c r="AL83" s="4" t="s">
        <v>28</v>
      </c>
    </row>
    <row r="84" spans="1:38" ht="26.4" x14ac:dyDescent="0.25">
      <c r="A84" s="85" t="s">
        <v>345</v>
      </c>
      <c r="B84" s="10" t="s">
        <v>220</v>
      </c>
      <c r="C84" s="10" t="s">
        <v>300</v>
      </c>
      <c r="D84" s="8">
        <v>119</v>
      </c>
      <c r="E84" s="8">
        <v>8</v>
      </c>
      <c r="F84" s="11">
        <v>1168655.75</v>
      </c>
      <c r="G84" s="12">
        <f t="shared" si="20"/>
        <v>146081.96875</v>
      </c>
      <c r="H84" s="12">
        <f t="shared" si="21"/>
        <v>9820.6365546218494</v>
      </c>
      <c r="I84" s="40">
        <v>6366.6</v>
      </c>
      <c r="J84" s="21">
        <v>0</v>
      </c>
      <c r="K84" s="9">
        <v>3</v>
      </c>
      <c r="L84" s="27">
        <f t="shared" si="22"/>
        <v>0.27272727272727271</v>
      </c>
      <c r="M84" s="9" t="str">
        <f t="shared" si="24"/>
        <v/>
      </c>
      <c r="N84" s="9" t="str">
        <f>IF(AND($T84 &lt; 51, $T84 &gt; 0), "MC", "")</f>
        <v/>
      </c>
      <c r="O84" s="9" t="str">
        <f>IF(AND($U84 &lt; 51, $U84 &gt; 0), "MP", "")</f>
        <v/>
      </c>
      <c r="P84" s="9" t="str">
        <f t="shared" si="23"/>
        <v/>
      </c>
      <c r="R84" s="9">
        <v>0</v>
      </c>
      <c r="S84" s="28">
        <v>194</v>
      </c>
      <c r="T84" s="28">
        <v>132</v>
      </c>
      <c r="U84" s="28"/>
      <c r="V84" s="9">
        <v>68</v>
      </c>
      <c r="W84" s="4" t="s">
        <v>28</v>
      </c>
      <c r="X84" s="4" t="s">
        <v>31</v>
      </c>
      <c r="Y84" s="65" t="s">
        <v>28</v>
      </c>
      <c r="Z84" s="4">
        <v>5</v>
      </c>
      <c r="AB84" s="4" t="s">
        <v>28</v>
      </c>
      <c r="AC84" s="4">
        <v>2</v>
      </c>
      <c r="AD84" s="13">
        <v>37397</v>
      </c>
      <c r="AE84" s="4" t="s">
        <v>26</v>
      </c>
      <c r="AF84" s="4" t="s">
        <v>26</v>
      </c>
      <c r="AG84" s="4" t="s">
        <v>26</v>
      </c>
      <c r="AH84" s="4" t="s">
        <v>26</v>
      </c>
      <c r="AI84" s="13" t="s">
        <v>26</v>
      </c>
      <c r="AJ84" s="4" t="s">
        <v>26</v>
      </c>
      <c r="AK84" s="4" t="s">
        <v>26</v>
      </c>
      <c r="AL84" s="4" t="s">
        <v>26</v>
      </c>
    </row>
    <row r="85" spans="1:38" x14ac:dyDescent="0.25">
      <c r="A85" s="86" t="s">
        <v>346</v>
      </c>
      <c r="B85" s="10" t="s">
        <v>25</v>
      </c>
      <c r="C85" s="10" t="s">
        <v>25</v>
      </c>
      <c r="D85" s="15">
        <v>71266</v>
      </c>
      <c r="E85" s="15">
        <v>22921</v>
      </c>
      <c r="F85" s="16">
        <v>3779928.6299999775</v>
      </c>
      <c r="G85" s="12">
        <f t="shared" si="20"/>
        <v>164.91115701758116</v>
      </c>
      <c r="H85" s="12">
        <f t="shared" si="21"/>
        <v>53.039719220946559</v>
      </c>
      <c r="I85" s="40">
        <v>93.564999999999998</v>
      </c>
      <c r="J85" s="21">
        <v>7.3855158957879058E-2</v>
      </c>
      <c r="K85" s="19">
        <v>11</v>
      </c>
      <c r="L85" s="27">
        <f t="shared" si="22"/>
        <v>1</v>
      </c>
      <c r="M85" s="9" t="str">
        <f t="shared" si="24"/>
        <v>GI</v>
      </c>
      <c r="N85" s="9" t="str">
        <f>IF(AND($T85 &lt; 51, $T85 &gt; 0), "MC", "")</f>
        <v>MC</v>
      </c>
      <c r="O85" s="9" t="str">
        <f>IF(AND($U85 &lt; 51, $U85 &gt; 0), "MP", "")</f>
        <v>MP</v>
      </c>
      <c r="P85" s="9" t="str">
        <f t="shared" si="23"/>
        <v/>
      </c>
      <c r="Q85" s="9" t="s">
        <v>327</v>
      </c>
      <c r="R85" s="19">
        <v>3</v>
      </c>
      <c r="S85" s="28">
        <v>1</v>
      </c>
      <c r="T85" s="28">
        <v>1</v>
      </c>
      <c r="U85" s="28">
        <v>34</v>
      </c>
      <c r="V85" s="19">
        <v>523</v>
      </c>
      <c r="W85" s="14" t="s">
        <v>321</v>
      </c>
      <c r="X85" s="14" t="s">
        <v>27</v>
      </c>
      <c r="Y85" s="14" t="s">
        <v>28</v>
      </c>
      <c r="Z85" s="14"/>
      <c r="AA85" s="14"/>
      <c r="AB85" s="4" t="s">
        <v>28</v>
      </c>
      <c r="AC85" s="14">
        <v>3</v>
      </c>
      <c r="AD85" s="18">
        <v>30712</v>
      </c>
      <c r="AE85" s="18" t="s">
        <v>26</v>
      </c>
      <c r="AF85" s="18" t="s">
        <v>321</v>
      </c>
      <c r="AG85" s="18" t="s">
        <v>321</v>
      </c>
      <c r="AH85" s="4" t="s">
        <v>386</v>
      </c>
      <c r="AI85" s="13" t="s">
        <v>26</v>
      </c>
      <c r="AJ85" s="4" t="s">
        <v>26</v>
      </c>
      <c r="AK85" s="4" t="s">
        <v>26</v>
      </c>
      <c r="AL85" s="4" t="s">
        <v>26</v>
      </c>
    </row>
    <row r="86" spans="1:38" x14ac:dyDescent="0.25">
      <c r="A86" s="86" t="s">
        <v>346</v>
      </c>
      <c r="B86" s="10" t="s">
        <v>194</v>
      </c>
      <c r="C86" s="10" t="s">
        <v>274</v>
      </c>
      <c r="D86" s="8">
        <v>2151</v>
      </c>
      <c r="E86" s="8">
        <v>2218</v>
      </c>
      <c r="F86" s="11">
        <v>2500933.0913</v>
      </c>
      <c r="G86" s="12">
        <f t="shared" si="20"/>
        <v>1127.5622593778178</v>
      </c>
      <c r="H86" s="12">
        <f t="shared" si="21"/>
        <v>1162.6839104137609</v>
      </c>
      <c r="I86" s="40">
        <v>931.24</v>
      </c>
      <c r="J86" s="21">
        <v>0</v>
      </c>
      <c r="K86" s="9">
        <v>5</v>
      </c>
      <c r="L86" s="27">
        <f t="shared" si="22"/>
        <v>0.45454545454545453</v>
      </c>
      <c r="M86" s="9" t="str">
        <f t="shared" si="24"/>
        <v/>
      </c>
      <c r="N86" s="9" t="s">
        <v>435</v>
      </c>
      <c r="O86" s="9" t="s">
        <v>5</v>
      </c>
      <c r="P86" s="9" t="str">
        <f t="shared" si="23"/>
        <v/>
      </c>
      <c r="Q86" s="9" t="s">
        <v>324</v>
      </c>
      <c r="R86" s="9">
        <v>2</v>
      </c>
      <c r="S86" s="28"/>
      <c r="T86" s="28">
        <v>82</v>
      </c>
      <c r="U86" s="28">
        <v>92</v>
      </c>
      <c r="V86" s="9">
        <v>376</v>
      </c>
      <c r="W86" s="4" t="s">
        <v>321</v>
      </c>
      <c r="X86" s="4" t="s">
        <v>31</v>
      </c>
      <c r="Y86" s="4" t="s">
        <v>321</v>
      </c>
      <c r="AB86" s="4" t="s">
        <v>28</v>
      </c>
      <c r="AC86" s="4">
        <v>3</v>
      </c>
      <c r="AD86" s="13">
        <v>36866</v>
      </c>
      <c r="AE86" s="4" t="s">
        <v>321</v>
      </c>
      <c r="AF86" s="4" t="s">
        <v>26</v>
      </c>
      <c r="AG86" s="4" t="s">
        <v>321</v>
      </c>
      <c r="AH86" s="4" t="s">
        <v>26</v>
      </c>
      <c r="AI86" s="13" t="s">
        <v>26</v>
      </c>
      <c r="AJ86" s="4" t="s">
        <v>26</v>
      </c>
      <c r="AK86" s="4" t="s">
        <v>26</v>
      </c>
      <c r="AL86" s="4" t="s">
        <v>28</v>
      </c>
    </row>
    <row r="87" spans="1:38" x14ac:dyDescent="0.25">
      <c r="A87" s="86" t="s">
        <v>346</v>
      </c>
      <c r="B87" s="10" t="s">
        <v>112</v>
      </c>
      <c r="C87" s="10" t="s">
        <v>147</v>
      </c>
      <c r="D87" s="8">
        <v>1803</v>
      </c>
      <c r="E87" s="8">
        <v>475</v>
      </c>
      <c r="F87" s="11">
        <v>684388.8100000032</v>
      </c>
      <c r="G87" s="12">
        <f t="shared" si="20"/>
        <v>1440.8185473684277</v>
      </c>
      <c r="H87" s="12">
        <f t="shared" si="21"/>
        <v>379.58336661120535</v>
      </c>
      <c r="I87" s="40">
        <v>194</v>
      </c>
      <c r="J87" s="21">
        <v>0</v>
      </c>
      <c r="K87" s="9">
        <v>5</v>
      </c>
      <c r="L87" s="27">
        <f t="shared" si="22"/>
        <v>0.45454545454545453</v>
      </c>
      <c r="M87" s="9" t="str">
        <f t="shared" si="24"/>
        <v>GI</v>
      </c>
      <c r="N87" s="9" t="str">
        <f>IF(AND($T87 &lt; 51, $T87 &gt; 0), "MC", "")</f>
        <v/>
      </c>
      <c r="O87" s="9" t="str">
        <f t="shared" ref="O87:O96" si="25">IF(AND($U87 &lt; 51, $U87 &gt; 0), "MP", "")</f>
        <v/>
      </c>
      <c r="P87" s="9" t="str">
        <f t="shared" si="23"/>
        <v/>
      </c>
      <c r="Q87" s="9" t="s">
        <v>7</v>
      </c>
      <c r="R87" s="9">
        <v>1</v>
      </c>
      <c r="S87" s="28">
        <v>41</v>
      </c>
      <c r="T87" s="28">
        <v>132</v>
      </c>
      <c r="U87" s="28">
        <v>191</v>
      </c>
      <c r="V87" s="9">
        <v>356</v>
      </c>
      <c r="W87" s="4" t="s">
        <v>321</v>
      </c>
      <c r="X87" s="4" t="s">
        <v>31</v>
      </c>
      <c r="Y87" s="4" t="s">
        <v>321</v>
      </c>
      <c r="AB87" s="4" t="s">
        <v>28</v>
      </c>
      <c r="AC87" s="4">
        <v>4</v>
      </c>
      <c r="AD87" s="13">
        <v>43608</v>
      </c>
      <c r="AE87" s="4" t="s">
        <v>26</v>
      </c>
      <c r="AF87" s="4" t="s">
        <v>26</v>
      </c>
      <c r="AG87" s="4" t="s">
        <v>321</v>
      </c>
      <c r="AH87" s="4" t="s">
        <v>26</v>
      </c>
      <c r="AI87" s="13" t="s">
        <v>26</v>
      </c>
      <c r="AJ87" s="4" t="s">
        <v>26</v>
      </c>
      <c r="AK87" s="4" t="s">
        <v>26</v>
      </c>
      <c r="AL87" s="4" t="s">
        <v>26</v>
      </c>
    </row>
    <row r="88" spans="1:38" ht="39.6" x14ac:dyDescent="0.25">
      <c r="A88" s="87" t="s">
        <v>347</v>
      </c>
      <c r="B88" s="10" t="s">
        <v>82</v>
      </c>
      <c r="C88" s="10" t="s">
        <v>400</v>
      </c>
      <c r="D88" s="8">
        <v>4865</v>
      </c>
      <c r="E88" s="8">
        <v>697</v>
      </c>
      <c r="F88" s="11">
        <v>20464978.948400296</v>
      </c>
      <c r="G88" s="12">
        <f t="shared" si="20"/>
        <v>29361.51929469196</v>
      </c>
      <c r="H88" s="12">
        <f t="shared" si="21"/>
        <v>4206.57326791373</v>
      </c>
      <c r="I88" s="40">
        <v>6924.26</v>
      </c>
      <c r="J88" s="21">
        <v>7.0000169982090035E-2</v>
      </c>
      <c r="K88" s="9">
        <v>7</v>
      </c>
      <c r="L88" s="27">
        <f t="shared" si="22"/>
        <v>0.63636363636363635</v>
      </c>
      <c r="M88" s="9" t="str">
        <f t="shared" si="24"/>
        <v>GI</v>
      </c>
      <c r="N88" s="9" t="str">
        <f>IF(AND($T88 &lt; 51, $T88 &gt; 0), "MC", "")</f>
        <v>MC</v>
      </c>
      <c r="O88" s="9" t="str">
        <f t="shared" si="25"/>
        <v>MP</v>
      </c>
      <c r="P88" s="9" t="str">
        <f t="shared" si="23"/>
        <v/>
      </c>
      <c r="Q88" s="9" t="s">
        <v>384</v>
      </c>
      <c r="R88" s="9">
        <v>3</v>
      </c>
      <c r="S88" s="28">
        <v>47</v>
      </c>
      <c r="T88" s="28">
        <v>16</v>
      </c>
      <c r="U88" s="28">
        <v>25</v>
      </c>
      <c r="V88" s="9">
        <v>170</v>
      </c>
      <c r="W88" s="4" t="s">
        <v>321</v>
      </c>
      <c r="X88" s="4" t="s">
        <v>31</v>
      </c>
      <c r="Y88" s="4" t="s">
        <v>321</v>
      </c>
      <c r="AB88" s="4" t="s">
        <v>28</v>
      </c>
      <c r="AC88" s="4">
        <v>6</v>
      </c>
      <c r="AD88" s="13">
        <v>42025</v>
      </c>
      <c r="AE88" s="4" t="s">
        <v>26</v>
      </c>
      <c r="AF88" s="4" t="s">
        <v>321</v>
      </c>
      <c r="AG88" s="4" t="s">
        <v>321</v>
      </c>
      <c r="AH88" s="4" t="s">
        <v>385</v>
      </c>
      <c r="AI88" s="23" t="s">
        <v>28</v>
      </c>
      <c r="AJ88" s="4" t="s">
        <v>26</v>
      </c>
      <c r="AK88" s="4" t="s">
        <v>26</v>
      </c>
      <c r="AL88" s="4" t="s">
        <v>28</v>
      </c>
    </row>
    <row r="89" spans="1:38" x14ac:dyDescent="0.25">
      <c r="A89" s="87" t="s">
        <v>347</v>
      </c>
      <c r="B89" s="10" t="s">
        <v>38</v>
      </c>
      <c r="C89" s="22" t="s">
        <v>39</v>
      </c>
      <c r="D89" s="15">
        <v>5600</v>
      </c>
      <c r="E89" s="15">
        <v>763</v>
      </c>
      <c r="F89" s="16">
        <v>17124534.607400004</v>
      </c>
      <c r="G89" s="12">
        <f t="shared" si="20"/>
        <v>22443.688869462654</v>
      </c>
      <c r="H89" s="12">
        <f t="shared" si="21"/>
        <v>3057.9526084642862</v>
      </c>
      <c r="I89" s="40">
        <v>3587.92</v>
      </c>
      <c r="J89" s="21">
        <v>6.0000059087162473E-2</v>
      </c>
      <c r="K89" s="19">
        <v>10</v>
      </c>
      <c r="L89" s="27">
        <f t="shared" si="22"/>
        <v>0.90909090909090906</v>
      </c>
      <c r="M89" s="9" t="str">
        <f t="shared" si="24"/>
        <v>GI</v>
      </c>
      <c r="N89" s="9" t="str">
        <f>IF(AND($T89 &lt; 51, $T89 &gt; 0), "MC", "")</f>
        <v>MC</v>
      </c>
      <c r="O89" s="9" t="str">
        <f t="shared" si="25"/>
        <v>MP</v>
      </c>
      <c r="P89" s="9" t="str">
        <f t="shared" si="23"/>
        <v/>
      </c>
      <c r="Q89" s="9" t="s">
        <v>327</v>
      </c>
      <c r="R89" s="19">
        <v>3</v>
      </c>
      <c r="S89" s="28">
        <v>11</v>
      </c>
      <c r="T89" s="28">
        <v>25</v>
      </c>
      <c r="U89" s="28">
        <v>20</v>
      </c>
      <c r="V89" s="19">
        <v>183</v>
      </c>
      <c r="W89" s="14" t="s">
        <v>321</v>
      </c>
      <c r="X89" s="14" t="s">
        <v>31</v>
      </c>
      <c r="Y89" s="14" t="s">
        <v>320</v>
      </c>
      <c r="Z89" s="14"/>
      <c r="AA89" s="14"/>
      <c r="AB89" s="4" t="s">
        <v>28</v>
      </c>
      <c r="AC89" s="14">
        <v>5</v>
      </c>
      <c r="AD89" s="18">
        <v>42822</v>
      </c>
      <c r="AE89" s="18" t="s">
        <v>28</v>
      </c>
      <c r="AF89" s="18" t="s">
        <v>321</v>
      </c>
      <c r="AG89" s="18" t="s">
        <v>321</v>
      </c>
      <c r="AH89" s="4" t="s">
        <v>26</v>
      </c>
      <c r="AI89" s="67" t="s">
        <v>28</v>
      </c>
      <c r="AJ89" s="4" t="s">
        <v>26</v>
      </c>
      <c r="AK89" s="4" t="s">
        <v>26</v>
      </c>
      <c r="AL89" s="4" t="s">
        <v>28</v>
      </c>
    </row>
    <row r="90" spans="1:38" x14ac:dyDescent="0.25">
      <c r="A90" s="87" t="s">
        <v>347</v>
      </c>
      <c r="B90" s="10" t="s">
        <v>171</v>
      </c>
      <c r="C90" s="10" t="s">
        <v>171</v>
      </c>
      <c r="D90" s="8">
        <v>988</v>
      </c>
      <c r="E90" s="8">
        <v>402</v>
      </c>
      <c r="F90" s="11">
        <v>231694.71999999997</v>
      </c>
      <c r="G90" s="12">
        <f t="shared" si="20"/>
        <v>576.35502487562178</v>
      </c>
      <c r="H90" s="12">
        <f t="shared" si="21"/>
        <v>234.50882591093114</v>
      </c>
      <c r="I90" s="40">
        <v>207.38</v>
      </c>
      <c r="J90" s="21">
        <v>-0.7284073496863418</v>
      </c>
      <c r="K90" s="9">
        <v>4</v>
      </c>
      <c r="L90" s="27">
        <f t="shared" si="22"/>
        <v>0.36363636363636365</v>
      </c>
      <c r="M90" s="9" t="s">
        <v>7</v>
      </c>
      <c r="N90" s="9" t="str">
        <f>IF(AND($T90 &lt; 51, $T90 &gt; 0), "MC", "")</f>
        <v/>
      </c>
      <c r="O90" s="9" t="str">
        <f t="shared" si="25"/>
        <v/>
      </c>
      <c r="P90" s="9" t="str">
        <f t="shared" si="23"/>
        <v/>
      </c>
      <c r="Q90" s="9" t="s">
        <v>7</v>
      </c>
      <c r="R90" s="9">
        <v>1</v>
      </c>
      <c r="S90" s="28">
        <v>53</v>
      </c>
      <c r="T90" s="28">
        <v>168</v>
      </c>
      <c r="U90" s="28"/>
      <c r="V90" s="9">
        <v>435</v>
      </c>
      <c r="W90" s="14" t="s">
        <v>28</v>
      </c>
      <c r="X90" s="4" t="s">
        <v>27</v>
      </c>
      <c r="Y90" s="4" t="s">
        <v>321</v>
      </c>
      <c r="AB90" s="4" t="s">
        <v>26</v>
      </c>
      <c r="AC90" s="4">
        <v>0</v>
      </c>
      <c r="AD90" s="13">
        <v>40927</v>
      </c>
      <c r="AE90" s="4" t="s">
        <v>26</v>
      </c>
      <c r="AF90" s="4" t="s">
        <v>321</v>
      </c>
      <c r="AG90" s="4" t="s">
        <v>321</v>
      </c>
      <c r="AH90" s="4" t="s">
        <v>26</v>
      </c>
      <c r="AI90" s="13" t="s">
        <v>26</v>
      </c>
      <c r="AJ90" s="4" t="s">
        <v>26</v>
      </c>
      <c r="AK90" s="4" t="s">
        <v>26</v>
      </c>
      <c r="AL90" s="4" t="s">
        <v>26</v>
      </c>
    </row>
    <row r="91" spans="1:38" x14ac:dyDescent="0.25">
      <c r="A91" s="87" t="s">
        <v>347</v>
      </c>
      <c r="B91" s="10" t="s">
        <v>45</v>
      </c>
      <c r="C91" s="24" t="s">
        <v>381</v>
      </c>
      <c r="D91" s="15">
        <v>2197</v>
      </c>
      <c r="E91" s="15">
        <v>586</v>
      </c>
      <c r="F91" s="16">
        <v>25951567.946299989</v>
      </c>
      <c r="G91" s="12">
        <f t="shared" si="20"/>
        <v>44285.952126791788</v>
      </c>
      <c r="H91" s="12">
        <f t="shared" si="21"/>
        <v>11812.2748959035</v>
      </c>
      <c r="I91" s="40">
        <v>19734.61</v>
      </c>
      <c r="J91" s="21">
        <v>7.9999824876223036E-2</v>
      </c>
      <c r="K91" s="19">
        <v>10</v>
      </c>
      <c r="L91" s="27">
        <f t="shared" si="22"/>
        <v>0.90909090909090906</v>
      </c>
      <c r="M91" s="9" t="str">
        <f t="shared" ref="M91:M96" si="26">IF(AND($S91 &lt; 51, $S91 &gt; 0), "GI", "")</f>
        <v>GI</v>
      </c>
      <c r="N91" s="9" t="str">
        <f>IF(AND($T91 &lt; 51, $T91 &gt; 0), "MC", "")</f>
        <v>MC</v>
      </c>
      <c r="O91" s="9" t="str">
        <f t="shared" si="25"/>
        <v>MP</v>
      </c>
      <c r="P91" s="9" t="str">
        <f t="shared" si="23"/>
        <v/>
      </c>
      <c r="Q91" s="9" t="s">
        <v>327</v>
      </c>
      <c r="R91" s="19">
        <v>3</v>
      </c>
      <c r="S91" s="28">
        <v>2</v>
      </c>
      <c r="T91" s="28">
        <v>8</v>
      </c>
      <c r="U91" s="28">
        <v>41</v>
      </c>
      <c r="V91" s="19">
        <v>143</v>
      </c>
      <c r="W91" s="14" t="s">
        <v>28</v>
      </c>
      <c r="X91" s="14" t="s">
        <v>31</v>
      </c>
      <c r="Y91" s="14" t="s">
        <v>320</v>
      </c>
      <c r="Z91" s="14"/>
      <c r="AA91" s="14"/>
      <c r="AB91" s="4" t="s">
        <v>28</v>
      </c>
      <c r="AC91" s="14">
        <v>4</v>
      </c>
      <c r="AD91" s="18">
        <v>44307</v>
      </c>
      <c r="AE91" s="18" t="s">
        <v>28</v>
      </c>
      <c r="AF91" s="18" t="s">
        <v>321</v>
      </c>
      <c r="AG91" s="18" t="s">
        <v>321</v>
      </c>
      <c r="AH91" s="4" t="s">
        <v>385</v>
      </c>
      <c r="AI91" s="67" t="s">
        <v>28</v>
      </c>
      <c r="AJ91" s="4" t="s">
        <v>26</v>
      </c>
      <c r="AK91" s="4" t="s">
        <v>26</v>
      </c>
      <c r="AL91" s="4" t="s">
        <v>28</v>
      </c>
    </row>
    <row r="92" spans="1:38" x14ac:dyDescent="0.25">
      <c r="A92" s="87" t="s">
        <v>347</v>
      </c>
      <c r="B92" s="10" t="s">
        <v>110</v>
      </c>
      <c r="C92" s="10" t="s">
        <v>110</v>
      </c>
      <c r="D92" s="8">
        <v>6459</v>
      </c>
      <c r="E92" s="8">
        <v>4066</v>
      </c>
      <c r="F92" s="11">
        <v>648952.4900000015</v>
      </c>
      <c r="G92" s="12">
        <f t="shared" si="20"/>
        <v>159.6046458435813</v>
      </c>
      <c r="H92" s="12">
        <f t="shared" si="21"/>
        <v>100.47259482892112</v>
      </c>
      <c r="I92" s="40">
        <v>100</v>
      </c>
      <c r="J92" s="21">
        <v>-0.26161116443919374</v>
      </c>
      <c r="K92" s="9">
        <v>6</v>
      </c>
      <c r="L92" s="27">
        <f t="shared" si="22"/>
        <v>0.54545454545454541</v>
      </c>
      <c r="M92" s="9" t="str">
        <f t="shared" si="26"/>
        <v/>
      </c>
      <c r="N92" s="9" t="s">
        <v>6</v>
      </c>
      <c r="O92" s="9" t="str">
        <f t="shared" si="25"/>
        <v/>
      </c>
      <c r="P92" s="9" t="str">
        <f t="shared" si="23"/>
        <v/>
      </c>
      <c r="Q92" s="9" t="s">
        <v>6</v>
      </c>
      <c r="R92" s="9">
        <v>1</v>
      </c>
      <c r="S92" s="28">
        <v>136</v>
      </c>
      <c r="T92" s="28">
        <v>66</v>
      </c>
      <c r="U92" s="28">
        <v>109</v>
      </c>
      <c r="V92" s="9">
        <v>526</v>
      </c>
      <c r="W92" s="14" t="s">
        <v>28</v>
      </c>
      <c r="X92" s="4" t="s">
        <v>27</v>
      </c>
      <c r="Y92" s="4" t="s">
        <v>321</v>
      </c>
      <c r="AB92" s="4" t="s">
        <v>28</v>
      </c>
      <c r="AC92" s="4">
        <v>1</v>
      </c>
      <c r="AD92" s="13">
        <v>36868</v>
      </c>
      <c r="AE92" s="4" t="s">
        <v>26</v>
      </c>
      <c r="AF92" s="4" t="s">
        <v>321</v>
      </c>
      <c r="AG92" s="4" t="s">
        <v>321</v>
      </c>
      <c r="AH92" s="4" t="s">
        <v>26</v>
      </c>
      <c r="AI92" s="13" t="s">
        <v>26</v>
      </c>
      <c r="AJ92" s="4" t="s">
        <v>26</v>
      </c>
      <c r="AK92" s="4" t="s">
        <v>26</v>
      </c>
      <c r="AL92" s="4" t="s">
        <v>26</v>
      </c>
    </row>
    <row r="93" spans="1:38" x14ac:dyDescent="0.25">
      <c r="A93" s="87" t="s">
        <v>347</v>
      </c>
      <c r="B93" s="10" t="s">
        <v>177</v>
      </c>
      <c r="C93" s="10" t="s">
        <v>253</v>
      </c>
      <c r="D93" s="8">
        <v>452</v>
      </c>
      <c r="E93" s="8">
        <v>56</v>
      </c>
      <c r="F93" s="11">
        <v>2723030.4699999997</v>
      </c>
      <c r="G93" s="12">
        <f t="shared" si="20"/>
        <v>48625.54410714285</v>
      </c>
      <c r="H93" s="12">
        <f t="shared" si="21"/>
        <v>6024.4036946902652</v>
      </c>
      <c r="I93" s="40">
        <v>9879.5999999999985</v>
      </c>
      <c r="J93" s="21">
        <v>0</v>
      </c>
      <c r="K93" s="9">
        <v>6</v>
      </c>
      <c r="L93" s="27">
        <f t="shared" si="22"/>
        <v>0.54545454545454541</v>
      </c>
      <c r="M93" s="9" t="str">
        <f t="shared" si="26"/>
        <v/>
      </c>
      <c r="N93" s="9" t="s">
        <v>6</v>
      </c>
      <c r="O93" s="9" t="str">
        <f t="shared" si="25"/>
        <v/>
      </c>
      <c r="P93" s="9" t="str">
        <f t="shared" si="23"/>
        <v/>
      </c>
      <c r="Q93" s="9" t="s">
        <v>6</v>
      </c>
      <c r="R93" s="9">
        <v>1</v>
      </c>
      <c r="S93" s="28">
        <v>301</v>
      </c>
      <c r="T93" s="28">
        <v>60</v>
      </c>
      <c r="U93" s="28">
        <v>92</v>
      </c>
      <c r="V93" s="9">
        <v>140</v>
      </c>
      <c r="W93" s="4" t="s">
        <v>321</v>
      </c>
      <c r="X93" s="4" t="s">
        <v>31</v>
      </c>
      <c r="Y93" s="4" t="s">
        <v>321</v>
      </c>
      <c r="AB93" s="4" t="s">
        <v>28</v>
      </c>
      <c r="AC93" s="4">
        <v>6</v>
      </c>
      <c r="AD93" s="13">
        <v>42451</v>
      </c>
      <c r="AE93" s="4" t="s">
        <v>26</v>
      </c>
      <c r="AF93" s="4" t="s">
        <v>321</v>
      </c>
      <c r="AG93" s="4" t="s">
        <v>321</v>
      </c>
      <c r="AH93" s="4" t="s">
        <v>26</v>
      </c>
      <c r="AI93" s="13" t="s">
        <v>26</v>
      </c>
      <c r="AJ93" s="4" t="s">
        <v>26</v>
      </c>
      <c r="AK93" s="4" t="s">
        <v>26</v>
      </c>
      <c r="AL93" s="4" t="s">
        <v>28</v>
      </c>
    </row>
    <row r="94" spans="1:38" x14ac:dyDescent="0.25">
      <c r="A94" s="87" t="s">
        <v>347</v>
      </c>
      <c r="B94" s="10" t="s">
        <v>65</v>
      </c>
      <c r="C94" s="10" t="s">
        <v>66</v>
      </c>
      <c r="D94" s="15">
        <v>1092</v>
      </c>
      <c r="E94" s="15">
        <v>229</v>
      </c>
      <c r="F94" s="16">
        <v>7749136.9744000016</v>
      </c>
      <c r="G94" s="12">
        <f t="shared" si="20"/>
        <v>33839.026089082974</v>
      </c>
      <c r="H94" s="12">
        <f t="shared" si="21"/>
        <v>7096.2792805860818</v>
      </c>
      <c r="I94" s="40">
        <v>13212.19</v>
      </c>
      <c r="J94" s="21">
        <v>4.9999841055897429E-2</v>
      </c>
      <c r="K94" s="19">
        <v>8</v>
      </c>
      <c r="L94" s="27">
        <f t="shared" si="22"/>
        <v>0.72727272727272729</v>
      </c>
      <c r="M94" s="9" t="str">
        <f t="shared" si="26"/>
        <v>GI</v>
      </c>
      <c r="N94" s="9" t="str">
        <f>IF(AND($T94 &lt; 51, $T94 &gt; 0), "MC", "")</f>
        <v>MC</v>
      </c>
      <c r="O94" s="9" t="str">
        <f t="shared" si="25"/>
        <v/>
      </c>
      <c r="P94" s="9" t="str">
        <f t="shared" si="23"/>
        <v/>
      </c>
      <c r="Q94" s="19" t="s">
        <v>325</v>
      </c>
      <c r="R94" s="9">
        <v>2</v>
      </c>
      <c r="S94" s="28">
        <v>47</v>
      </c>
      <c r="T94" s="28">
        <v>46</v>
      </c>
      <c r="U94" s="28">
        <v>92</v>
      </c>
      <c r="V94" s="19">
        <v>159</v>
      </c>
      <c r="W94" s="14" t="s">
        <v>321</v>
      </c>
      <c r="X94" s="20" t="s">
        <v>31</v>
      </c>
      <c r="Y94" s="4" t="s">
        <v>321</v>
      </c>
      <c r="AB94" s="4" t="s">
        <v>28</v>
      </c>
      <c r="AC94" s="14">
        <v>4</v>
      </c>
      <c r="AD94" s="18">
        <v>42929</v>
      </c>
      <c r="AE94" s="18" t="s">
        <v>28</v>
      </c>
      <c r="AF94" s="18" t="s">
        <v>321</v>
      </c>
      <c r="AG94" s="18" t="s">
        <v>321</v>
      </c>
      <c r="AH94" s="4" t="s">
        <v>26</v>
      </c>
      <c r="AI94" s="13" t="s">
        <v>377</v>
      </c>
      <c r="AJ94" s="13" t="s">
        <v>26</v>
      </c>
      <c r="AK94" s="4" t="s">
        <v>26</v>
      </c>
      <c r="AL94" s="4" t="s">
        <v>26</v>
      </c>
    </row>
    <row r="95" spans="1:38" x14ac:dyDescent="0.25">
      <c r="A95" s="87" t="s">
        <v>347</v>
      </c>
      <c r="B95" s="10" t="s">
        <v>216</v>
      </c>
      <c r="C95" s="10" t="s">
        <v>216</v>
      </c>
      <c r="D95" s="8">
        <v>6033</v>
      </c>
      <c r="E95" s="8">
        <v>3935</v>
      </c>
      <c r="F95" s="11">
        <v>556742.1399999999</v>
      </c>
      <c r="G95" s="12">
        <f t="shared" si="20"/>
        <v>141.48466073697583</v>
      </c>
      <c r="H95" s="12">
        <f t="shared" si="21"/>
        <v>92.282801259738093</v>
      </c>
      <c r="I95" s="40">
        <v>156.94</v>
      </c>
      <c r="J95" s="21">
        <v>0</v>
      </c>
      <c r="K95" s="9">
        <v>4</v>
      </c>
      <c r="L95" s="27">
        <f t="shared" si="22"/>
        <v>0.36363636363636365</v>
      </c>
      <c r="M95" s="9" t="str">
        <f t="shared" si="26"/>
        <v/>
      </c>
      <c r="N95" s="9" t="str">
        <f>IF(AND($T95 &lt; 51, $T95 &gt; 0), "MC", "")</f>
        <v/>
      </c>
      <c r="O95" s="9" t="str">
        <f t="shared" si="25"/>
        <v/>
      </c>
      <c r="P95" s="9" t="str">
        <f t="shared" si="23"/>
        <v/>
      </c>
      <c r="R95" s="9">
        <v>0</v>
      </c>
      <c r="S95" s="28">
        <v>194</v>
      </c>
      <c r="T95" s="28">
        <v>132</v>
      </c>
      <c r="U95" s="28">
        <v>109</v>
      </c>
      <c r="V95" s="9">
        <v>536</v>
      </c>
      <c r="W95" s="4" t="s">
        <v>321</v>
      </c>
      <c r="X95" s="4" t="s">
        <v>27</v>
      </c>
      <c r="Y95" s="4" t="s">
        <v>321</v>
      </c>
      <c r="AB95" s="4" t="s">
        <v>28</v>
      </c>
      <c r="AC95" s="4" t="s">
        <v>372</v>
      </c>
      <c r="AD95" s="13">
        <v>32402</v>
      </c>
      <c r="AE95" s="4" t="s">
        <v>26</v>
      </c>
      <c r="AF95" s="4" t="s">
        <v>321</v>
      </c>
      <c r="AG95" s="4" t="s">
        <v>321</v>
      </c>
      <c r="AH95" s="4" t="s">
        <v>26</v>
      </c>
      <c r="AI95" s="13" t="s">
        <v>26</v>
      </c>
      <c r="AJ95" s="4" t="s">
        <v>26</v>
      </c>
      <c r="AK95" s="4" t="s">
        <v>26</v>
      </c>
      <c r="AL95" s="4" t="s">
        <v>26</v>
      </c>
    </row>
    <row r="96" spans="1:38" x14ac:dyDescent="0.25">
      <c r="A96" s="88" t="s">
        <v>348</v>
      </c>
      <c r="B96" s="10" t="s">
        <v>199</v>
      </c>
      <c r="C96" s="10" t="s">
        <v>279</v>
      </c>
      <c r="D96" s="8">
        <v>1437</v>
      </c>
      <c r="E96" s="8">
        <v>1155</v>
      </c>
      <c r="F96" s="11">
        <v>107144.33000000002</v>
      </c>
      <c r="G96" s="12">
        <f t="shared" si="20"/>
        <v>92.765653679653695</v>
      </c>
      <c r="H96" s="12">
        <f t="shared" si="21"/>
        <v>74.561120389700775</v>
      </c>
      <c r="I96" s="40">
        <v>907.9</v>
      </c>
      <c r="J96" s="21">
        <v>0</v>
      </c>
      <c r="K96" s="9">
        <v>2</v>
      </c>
      <c r="L96" s="27">
        <f t="shared" si="22"/>
        <v>0.18181818181818182</v>
      </c>
      <c r="M96" s="9" t="str">
        <f t="shared" si="26"/>
        <v/>
      </c>
      <c r="N96" s="9" t="str">
        <f>IF(AND($T96 &lt; 51, $T96 &gt; 0), "MC", "")</f>
        <v/>
      </c>
      <c r="O96" s="9" t="str">
        <f t="shared" si="25"/>
        <v/>
      </c>
      <c r="P96" s="9" t="str">
        <f t="shared" si="23"/>
        <v/>
      </c>
      <c r="R96" s="9">
        <v>0</v>
      </c>
      <c r="S96" s="28">
        <v>136</v>
      </c>
      <c r="T96" s="28">
        <v>132</v>
      </c>
      <c r="U96" s="28">
        <v>109</v>
      </c>
      <c r="V96" s="9">
        <v>573</v>
      </c>
      <c r="W96" s="4" t="s">
        <v>321</v>
      </c>
      <c r="X96" s="4" t="s">
        <v>31</v>
      </c>
      <c r="Y96" s="4" t="s">
        <v>321</v>
      </c>
      <c r="AB96" s="4" t="s">
        <v>28</v>
      </c>
      <c r="AC96" s="4">
        <v>6</v>
      </c>
      <c r="AD96" s="13">
        <v>31407</v>
      </c>
      <c r="AE96" s="4" t="s">
        <v>321</v>
      </c>
      <c r="AF96" s="4" t="s">
        <v>321</v>
      </c>
      <c r="AG96" s="4" t="s">
        <v>321</v>
      </c>
      <c r="AH96" s="4" t="s">
        <v>26</v>
      </c>
      <c r="AI96" s="13" t="s">
        <v>26</v>
      </c>
      <c r="AJ96" s="4" t="s">
        <v>26</v>
      </c>
      <c r="AK96" s="4" t="s">
        <v>26</v>
      </c>
      <c r="AL96" s="4" t="s">
        <v>26</v>
      </c>
    </row>
    <row r="97" spans="1:38" x14ac:dyDescent="0.25">
      <c r="A97" s="89" t="s">
        <v>349</v>
      </c>
      <c r="B97" s="10" t="s">
        <v>96</v>
      </c>
      <c r="C97" s="10" t="s">
        <v>136</v>
      </c>
      <c r="D97" s="8">
        <v>1158</v>
      </c>
      <c r="E97" s="8">
        <v>368</v>
      </c>
      <c r="F97" s="11">
        <v>2436311.5562</v>
      </c>
      <c r="G97" s="12">
        <f t="shared" si="20"/>
        <v>6620.4118374999998</v>
      </c>
      <c r="H97" s="12">
        <f t="shared" si="21"/>
        <v>2103.8959898100175</v>
      </c>
      <c r="I97" s="40">
        <v>784.07</v>
      </c>
      <c r="J97" s="21">
        <v>5.0004687102433318E-2</v>
      </c>
      <c r="K97" s="9">
        <v>8</v>
      </c>
      <c r="L97" s="27">
        <f t="shared" si="22"/>
        <v>0.72727272727272729</v>
      </c>
      <c r="M97" s="9" t="s">
        <v>7</v>
      </c>
      <c r="N97" s="9" t="s">
        <v>6</v>
      </c>
      <c r="O97" s="9" t="s">
        <v>5</v>
      </c>
      <c r="P97" s="9" t="str">
        <f t="shared" si="23"/>
        <v/>
      </c>
      <c r="Q97" s="9" t="s">
        <v>327</v>
      </c>
      <c r="R97" s="9">
        <v>3</v>
      </c>
      <c r="S97" s="28">
        <v>63</v>
      </c>
      <c r="T97" s="28">
        <v>82</v>
      </c>
      <c r="U97" s="28">
        <v>63</v>
      </c>
      <c r="V97" s="9">
        <v>246</v>
      </c>
      <c r="W97" s="4" t="s">
        <v>321</v>
      </c>
      <c r="X97" s="4" t="s">
        <v>31</v>
      </c>
      <c r="Y97" s="4" t="s">
        <v>321</v>
      </c>
      <c r="AB97" s="4" t="s">
        <v>28</v>
      </c>
      <c r="AC97" s="4">
        <v>5</v>
      </c>
      <c r="AD97" s="13">
        <v>39933</v>
      </c>
      <c r="AE97" s="4" t="s">
        <v>28</v>
      </c>
      <c r="AF97" s="4" t="s">
        <v>321</v>
      </c>
      <c r="AG97" s="4" t="s">
        <v>321</v>
      </c>
      <c r="AH97" s="4" t="s">
        <v>26</v>
      </c>
      <c r="AI97" s="23" t="s">
        <v>28</v>
      </c>
      <c r="AJ97" s="4" t="s">
        <v>26</v>
      </c>
      <c r="AK97" s="4" t="s">
        <v>26</v>
      </c>
      <c r="AL97" s="4" t="s">
        <v>28</v>
      </c>
    </row>
    <row r="98" spans="1:38" x14ac:dyDescent="0.25">
      <c r="A98" s="90" t="s">
        <v>350</v>
      </c>
      <c r="B98" s="10" t="s">
        <v>217</v>
      </c>
      <c r="C98" s="10" t="s">
        <v>217</v>
      </c>
      <c r="D98" s="8">
        <v>28475</v>
      </c>
      <c r="E98" s="8">
        <v>10629</v>
      </c>
      <c r="F98" s="11">
        <v>412822.94999999873</v>
      </c>
      <c r="G98" s="12">
        <f t="shared" ref="G98:G129" si="27">F98/E98</f>
        <v>38.839302850691382</v>
      </c>
      <c r="H98" s="12">
        <f t="shared" ref="H98:H129" si="28">F98/D98</f>
        <v>14.497733099209789</v>
      </c>
      <c r="I98" s="40">
        <v>45.54</v>
      </c>
      <c r="J98" s="21">
        <v>3.3004423273222144E-2</v>
      </c>
      <c r="K98" s="9">
        <v>7</v>
      </c>
      <c r="L98" s="27">
        <f t="shared" ref="L98:L129" si="29">(K98/11)</f>
        <v>0.63636363636363635</v>
      </c>
      <c r="M98" s="9" t="str">
        <f t="shared" ref="M98:M117" si="30">IF(AND($S98 &lt; 51, $S98 &gt; 0), "GI", "")</f>
        <v/>
      </c>
      <c r="N98" s="9" t="str">
        <f t="shared" ref="N98:N125" si="31">IF(AND($T98 &lt; 51, $T98 &gt; 0), "MC", "")</f>
        <v/>
      </c>
      <c r="O98" s="9" t="s">
        <v>5</v>
      </c>
      <c r="P98" s="9" t="str">
        <f t="shared" si="23"/>
        <v/>
      </c>
      <c r="Q98" s="9" t="s">
        <v>5</v>
      </c>
      <c r="R98" s="9">
        <v>1</v>
      </c>
      <c r="S98" s="28">
        <v>136</v>
      </c>
      <c r="T98" s="28">
        <v>168</v>
      </c>
      <c r="U98" s="28">
        <v>92</v>
      </c>
      <c r="V98" s="9">
        <v>629</v>
      </c>
      <c r="W98" s="4" t="s">
        <v>28</v>
      </c>
      <c r="X98" s="4" t="s">
        <v>27</v>
      </c>
      <c r="Y98" s="4" t="s">
        <v>321</v>
      </c>
      <c r="AB98" s="4" t="s">
        <v>28</v>
      </c>
      <c r="AC98" s="4">
        <v>1</v>
      </c>
      <c r="AD98" s="13">
        <v>30315</v>
      </c>
      <c r="AE98" s="4" t="s">
        <v>26</v>
      </c>
      <c r="AF98" s="4" t="s">
        <v>26</v>
      </c>
      <c r="AG98" s="4" t="s">
        <v>321</v>
      </c>
      <c r="AH98" s="4" t="s">
        <v>385</v>
      </c>
      <c r="AI98" s="13" t="s">
        <v>26</v>
      </c>
      <c r="AJ98" s="4" t="s">
        <v>26</v>
      </c>
      <c r="AK98" s="4" t="s">
        <v>26</v>
      </c>
      <c r="AL98" s="4" t="s">
        <v>28</v>
      </c>
    </row>
    <row r="99" spans="1:38" ht="26.4" x14ac:dyDescent="0.25">
      <c r="A99" s="91" t="s">
        <v>351</v>
      </c>
      <c r="B99" s="10" t="s">
        <v>225</v>
      </c>
      <c r="C99" s="10" t="s">
        <v>304</v>
      </c>
      <c r="D99" s="8">
        <v>21</v>
      </c>
      <c r="E99" s="8">
        <v>3</v>
      </c>
      <c r="F99" s="11">
        <v>1689550.96</v>
      </c>
      <c r="G99" s="12">
        <f t="shared" si="27"/>
        <v>563183.65333333332</v>
      </c>
      <c r="H99" s="12">
        <f t="shared" si="28"/>
        <v>80454.807619047613</v>
      </c>
      <c r="I99" s="40">
        <v>28529.79</v>
      </c>
      <c r="J99" s="21">
        <v>0.50317629337074898</v>
      </c>
      <c r="K99" s="9">
        <v>2</v>
      </c>
      <c r="L99" s="27">
        <f t="shared" si="29"/>
        <v>0.18181818181818182</v>
      </c>
      <c r="M99" s="9" t="str">
        <f t="shared" si="30"/>
        <v/>
      </c>
      <c r="N99" s="9" t="str">
        <f t="shared" si="31"/>
        <v/>
      </c>
      <c r="O99" s="9" t="str">
        <f t="shared" ref="O99:O118" si="32">IF(AND($U99 &lt; 51, $U99 &gt; 0), "MP", "")</f>
        <v/>
      </c>
      <c r="P99" s="9" t="str">
        <f t="shared" si="23"/>
        <v>ME</v>
      </c>
      <c r="Q99" s="9" t="s">
        <v>8</v>
      </c>
      <c r="R99" s="9">
        <v>1</v>
      </c>
      <c r="S99" s="28">
        <v>136</v>
      </c>
      <c r="T99" s="28">
        <v>168</v>
      </c>
      <c r="U99" s="28"/>
      <c r="V99" s="9">
        <v>12</v>
      </c>
      <c r="W99" s="4" t="s">
        <v>28</v>
      </c>
      <c r="X99" s="4" t="s">
        <v>31</v>
      </c>
      <c r="Y99" s="4" t="s">
        <v>321</v>
      </c>
      <c r="AB99" s="4" t="s">
        <v>28</v>
      </c>
      <c r="AC99" s="4">
        <v>1</v>
      </c>
      <c r="AD99" s="13">
        <v>43896</v>
      </c>
      <c r="AE99" s="4" t="s">
        <v>26</v>
      </c>
      <c r="AF99" s="4" t="s">
        <v>26</v>
      </c>
      <c r="AG99" s="4" t="s">
        <v>26</v>
      </c>
      <c r="AH99" s="4" t="s">
        <v>26</v>
      </c>
      <c r="AI99" s="13" t="s">
        <v>26</v>
      </c>
      <c r="AJ99" s="4" t="s">
        <v>26</v>
      </c>
      <c r="AK99" s="4" t="s">
        <v>26</v>
      </c>
      <c r="AL99" s="4" t="s">
        <v>26</v>
      </c>
    </row>
    <row r="100" spans="1:38" ht="26.4" x14ac:dyDescent="0.25">
      <c r="A100" s="91" t="s">
        <v>351</v>
      </c>
      <c r="B100" s="10" t="s">
        <v>205</v>
      </c>
      <c r="C100" s="10" t="s">
        <v>284</v>
      </c>
      <c r="D100" s="8">
        <v>80</v>
      </c>
      <c r="E100" s="8">
        <v>4</v>
      </c>
      <c r="F100" s="11">
        <v>5060979.3900000006</v>
      </c>
      <c r="G100" s="12">
        <f t="shared" si="27"/>
        <v>1265244.8475000001</v>
      </c>
      <c r="H100" s="12">
        <f t="shared" si="28"/>
        <v>63262.242375000009</v>
      </c>
      <c r="I100" s="40">
        <v>1800.65</v>
      </c>
      <c r="J100" s="21">
        <v>5.000291562190215E-2</v>
      </c>
      <c r="K100" s="9">
        <v>3</v>
      </c>
      <c r="L100" s="27">
        <f t="shared" si="29"/>
        <v>0.27272727272727271</v>
      </c>
      <c r="M100" s="9" t="str">
        <f t="shared" si="30"/>
        <v/>
      </c>
      <c r="N100" s="9" t="str">
        <f t="shared" si="31"/>
        <v/>
      </c>
      <c r="O100" s="9" t="str">
        <f t="shared" si="32"/>
        <v/>
      </c>
      <c r="P100" s="9" t="str">
        <f t="shared" si="23"/>
        <v>ME</v>
      </c>
      <c r="Q100" s="9" t="s">
        <v>8</v>
      </c>
      <c r="R100" s="9">
        <v>1</v>
      </c>
      <c r="S100" s="28">
        <v>136</v>
      </c>
      <c r="T100" s="28">
        <v>132</v>
      </c>
      <c r="U100" s="28"/>
      <c r="V100" s="9">
        <v>4</v>
      </c>
      <c r="W100" s="4" t="s">
        <v>28</v>
      </c>
      <c r="X100" s="4" t="s">
        <v>31</v>
      </c>
      <c r="Y100" s="4" t="s">
        <v>321</v>
      </c>
      <c r="AB100" s="4" t="s">
        <v>28</v>
      </c>
      <c r="AC100" s="4">
        <v>2</v>
      </c>
      <c r="AD100" s="13">
        <v>44414</v>
      </c>
      <c r="AE100" s="4" t="s">
        <v>28</v>
      </c>
      <c r="AF100" s="4" t="s">
        <v>321</v>
      </c>
      <c r="AG100" s="4" t="s">
        <v>321</v>
      </c>
      <c r="AH100" s="4" t="s">
        <v>26</v>
      </c>
      <c r="AI100" s="13" t="s">
        <v>26</v>
      </c>
      <c r="AJ100" s="4" t="s">
        <v>26</v>
      </c>
      <c r="AK100" s="4" t="s">
        <v>26</v>
      </c>
      <c r="AL100" s="4" t="s">
        <v>26</v>
      </c>
    </row>
    <row r="101" spans="1:38" ht="26.4" x14ac:dyDescent="0.25">
      <c r="A101" s="91" t="s">
        <v>351</v>
      </c>
      <c r="B101" s="10" t="s">
        <v>207</v>
      </c>
      <c r="C101" s="10" t="s">
        <v>286</v>
      </c>
      <c r="D101" s="8">
        <v>44</v>
      </c>
      <c r="E101" s="8">
        <v>8</v>
      </c>
      <c r="F101" s="11">
        <v>2194577.16</v>
      </c>
      <c r="G101" s="12">
        <f t="shared" si="27"/>
        <v>274322.14500000002</v>
      </c>
      <c r="H101" s="12">
        <f t="shared" si="28"/>
        <v>49876.753636363639</v>
      </c>
      <c r="I101" s="40">
        <v>15920.3</v>
      </c>
      <c r="J101" s="21">
        <v>2.90015253755267E-2</v>
      </c>
      <c r="K101" s="9">
        <v>3</v>
      </c>
      <c r="L101" s="27">
        <f t="shared" si="29"/>
        <v>0.27272727272727271</v>
      </c>
      <c r="M101" s="9" t="str">
        <f t="shared" si="30"/>
        <v/>
      </c>
      <c r="N101" s="9" t="str">
        <f t="shared" si="31"/>
        <v/>
      </c>
      <c r="O101" s="9" t="str">
        <f t="shared" si="32"/>
        <v/>
      </c>
      <c r="P101" s="9" t="str">
        <f t="shared" si="23"/>
        <v>ME</v>
      </c>
      <c r="Q101" s="9" t="s">
        <v>8</v>
      </c>
      <c r="R101" s="9">
        <v>1</v>
      </c>
      <c r="S101" s="28">
        <v>194</v>
      </c>
      <c r="T101" s="28">
        <v>106</v>
      </c>
      <c r="U101" s="28"/>
      <c r="V101" s="9">
        <v>44</v>
      </c>
      <c r="W101" s="4" t="s">
        <v>28</v>
      </c>
      <c r="X101" s="4" t="s">
        <v>31</v>
      </c>
      <c r="Y101" s="4" t="s">
        <v>321</v>
      </c>
      <c r="AB101" s="4" t="s">
        <v>26</v>
      </c>
      <c r="AC101" s="4">
        <v>0</v>
      </c>
      <c r="AD101" s="13">
        <v>43851</v>
      </c>
      <c r="AE101" s="4" t="s">
        <v>28</v>
      </c>
      <c r="AF101" s="4" t="s">
        <v>321</v>
      </c>
      <c r="AG101" s="4" t="s">
        <v>321</v>
      </c>
      <c r="AH101" s="4" t="s">
        <v>26</v>
      </c>
      <c r="AI101" s="13" t="s">
        <v>26</v>
      </c>
      <c r="AJ101" s="4" t="s">
        <v>26</v>
      </c>
      <c r="AK101" s="4" t="s">
        <v>26</v>
      </c>
      <c r="AL101" s="4" t="s">
        <v>26</v>
      </c>
    </row>
    <row r="102" spans="1:38" x14ac:dyDescent="0.25">
      <c r="A102" s="92" t="s">
        <v>352</v>
      </c>
      <c r="B102" s="10" t="s">
        <v>91</v>
      </c>
      <c r="C102" s="10" t="s">
        <v>25</v>
      </c>
      <c r="D102" s="8">
        <v>4815</v>
      </c>
      <c r="E102" s="8">
        <v>1087</v>
      </c>
      <c r="F102" s="11">
        <v>424975.22</v>
      </c>
      <c r="G102" s="12">
        <f t="shared" si="27"/>
        <v>390.96156393744246</v>
      </c>
      <c r="H102" s="12">
        <f t="shared" si="28"/>
        <v>88.260689511941848</v>
      </c>
      <c r="I102" s="40">
        <v>72.59</v>
      </c>
      <c r="J102" s="21">
        <v>0</v>
      </c>
      <c r="K102" s="9">
        <v>5</v>
      </c>
      <c r="L102" s="27">
        <f t="shared" si="29"/>
        <v>0.45454545454545453</v>
      </c>
      <c r="M102" s="9" t="str">
        <f t="shared" si="30"/>
        <v>GI</v>
      </c>
      <c r="N102" s="9" t="str">
        <f t="shared" si="31"/>
        <v/>
      </c>
      <c r="O102" s="9" t="str">
        <f t="shared" si="32"/>
        <v/>
      </c>
      <c r="P102" s="9" t="str">
        <f t="shared" si="23"/>
        <v/>
      </c>
      <c r="Q102" s="9" t="s">
        <v>7</v>
      </c>
      <c r="R102" s="9">
        <v>1</v>
      </c>
      <c r="S102" s="28">
        <v>41</v>
      </c>
      <c r="T102" s="28">
        <v>106</v>
      </c>
      <c r="U102" s="28">
        <v>79</v>
      </c>
      <c r="V102" s="9">
        <v>463</v>
      </c>
      <c r="W102" s="14" t="s">
        <v>321</v>
      </c>
      <c r="X102" s="4" t="s">
        <v>31</v>
      </c>
      <c r="Y102" s="4" t="s">
        <v>28</v>
      </c>
      <c r="Z102" s="4">
        <v>3</v>
      </c>
      <c r="AB102" s="4" t="s">
        <v>28</v>
      </c>
      <c r="AC102" s="4">
        <v>5</v>
      </c>
      <c r="AD102" s="13">
        <v>43500</v>
      </c>
      <c r="AE102" s="4" t="s">
        <v>321</v>
      </c>
      <c r="AF102" s="4" t="s">
        <v>321</v>
      </c>
      <c r="AG102" s="4" t="s">
        <v>321</v>
      </c>
      <c r="AH102" s="4" t="s">
        <v>26</v>
      </c>
      <c r="AI102" s="4" t="s">
        <v>376</v>
      </c>
      <c r="AJ102" s="4" t="s">
        <v>26</v>
      </c>
      <c r="AK102" s="4" t="s">
        <v>26</v>
      </c>
      <c r="AL102" s="4" t="s">
        <v>26</v>
      </c>
    </row>
    <row r="103" spans="1:38" ht="26.4" x14ac:dyDescent="0.25">
      <c r="A103" s="93" t="s">
        <v>353</v>
      </c>
      <c r="B103" s="10" t="s">
        <v>181</v>
      </c>
      <c r="C103" s="10" t="s">
        <v>259</v>
      </c>
      <c r="D103" s="8">
        <v>134</v>
      </c>
      <c r="E103" s="8">
        <v>21</v>
      </c>
      <c r="F103" s="11">
        <v>764167.73</v>
      </c>
      <c r="G103" s="12">
        <f t="shared" si="27"/>
        <v>36388.939523809524</v>
      </c>
      <c r="H103" s="12">
        <f t="shared" si="28"/>
        <v>5702.7442537313427</v>
      </c>
      <c r="I103" s="40">
        <v>5400.56</v>
      </c>
      <c r="J103" s="21">
        <v>0</v>
      </c>
      <c r="K103" s="9">
        <v>4</v>
      </c>
      <c r="L103" s="27">
        <f t="shared" si="29"/>
        <v>0.36363636363636365</v>
      </c>
      <c r="M103" s="9" t="str">
        <f t="shared" si="30"/>
        <v/>
      </c>
      <c r="N103" s="9" t="str">
        <f t="shared" si="31"/>
        <v/>
      </c>
      <c r="O103" s="9" t="str">
        <f t="shared" si="32"/>
        <v/>
      </c>
      <c r="P103" s="9" t="str">
        <f t="shared" si="23"/>
        <v/>
      </c>
      <c r="R103" s="9">
        <v>0</v>
      </c>
      <c r="S103" s="28">
        <v>79</v>
      </c>
      <c r="T103" s="28">
        <v>132</v>
      </c>
      <c r="U103" s="28">
        <v>158</v>
      </c>
      <c r="V103" s="9">
        <v>152</v>
      </c>
      <c r="W103" s="4" t="s">
        <v>321</v>
      </c>
      <c r="X103" s="4" t="s">
        <v>31</v>
      </c>
      <c r="Y103" s="4" t="s">
        <v>321</v>
      </c>
      <c r="AB103" s="4" t="s">
        <v>28</v>
      </c>
      <c r="AC103" s="4">
        <v>5</v>
      </c>
      <c r="AD103" s="13">
        <v>39560</v>
      </c>
      <c r="AE103" s="4" t="s">
        <v>26</v>
      </c>
      <c r="AF103" s="4" t="s">
        <v>321</v>
      </c>
      <c r="AG103" s="4" t="s">
        <v>321</v>
      </c>
      <c r="AH103" s="4" t="s">
        <v>26</v>
      </c>
      <c r="AI103" s="13" t="s">
        <v>26</v>
      </c>
      <c r="AJ103" s="4" t="s">
        <v>26</v>
      </c>
      <c r="AK103" s="4" t="s">
        <v>26</v>
      </c>
      <c r="AL103" s="4" t="s">
        <v>26</v>
      </c>
    </row>
    <row r="104" spans="1:38" ht="26.4" x14ac:dyDescent="0.25">
      <c r="A104" s="93" t="s">
        <v>353</v>
      </c>
      <c r="B104" s="10" t="s">
        <v>374</v>
      </c>
      <c r="C104" s="22" t="s">
        <v>375</v>
      </c>
      <c r="D104" s="15">
        <v>2347</v>
      </c>
      <c r="E104" s="15">
        <v>393</v>
      </c>
      <c r="F104" s="16">
        <v>21299837.0328</v>
      </c>
      <c r="G104" s="12">
        <f t="shared" si="27"/>
        <v>54198.058607633589</v>
      </c>
      <c r="H104" s="12">
        <f t="shared" si="28"/>
        <v>9075.345987558585</v>
      </c>
      <c r="I104" s="40">
        <v>8176.02</v>
      </c>
      <c r="J104" s="21">
        <v>0</v>
      </c>
      <c r="K104" s="19">
        <v>10</v>
      </c>
      <c r="L104" s="27">
        <f t="shared" si="29"/>
        <v>0.90909090909090906</v>
      </c>
      <c r="M104" s="9" t="str">
        <f t="shared" si="30"/>
        <v>GI</v>
      </c>
      <c r="N104" s="9" t="str">
        <f t="shared" si="31"/>
        <v>MC</v>
      </c>
      <c r="O104" s="9" t="str">
        <f t="shared" si="32"/>
        <v/>
      </c>
      <c r="P104" s="9" t="str">
        <f t="shared" si="23"/>
        <v/>
      </c>
      <c r="Q104" s="9" t="s">
        <v>325</v>
      </c>
      <c r="R104" s="19">
        <v>2</v>
      </c>
      <c r="S104" s="28">
        <v>24</v>
      </c>
      <c r="T104" s="28">
        <v>8</v>
      </c>
      <c r="U104" s="28">
        <v>57</v>
      </c>
      <c r="V104" s="19">
        <v>139</v>
      </c>
      <c r="W104" s="14" t="s">
        <v>28</v>
      </c>
      <c r="X104" s="14" t="s">
        <v>31</v>
      </c>
      <c r="Y104" s="4" t="s">
        <v>321</v>
      </c>
      <c r="Z104" s="14"/>
      <c r="AA104" s="14"/>
      <c r="AB104" s="4" t="s">
        <v>28</v>
      </c>
      <c r="AC104" s="14">
        <v>7</v>
      </c>
      <c r="AD104" s="18">
        <v>41779</v>
      </c>
      <c r="AE104" s="18" t="s">
        <v>26</v>
      </c>
      <c r="AF104" s="18" t="s">
        <v>321</v>
      </c>
      <c r="AG104" s="18" t="s">
        <v>321</v>
      </c>
      <c r="AH104" s="4" t="s">
        <v>385</v>
      </c>
      <c r="AI104" s="67" t="s">
        <v>28</v>
      </c>
      <c r="AJ104" s="4" t="s">
        <v>26</v>
      </c>
      <c r="AK104" s="4" t="s">
        <v>26</v>
      </c>
      <c r="AL104" s="4" t="s">
        <v>26</v>
      </c>
    </row>
    <row r="105" spans="1:38" ht="26.4" x14ac:dyDescent="0.25">
      <c r="A105" s="93" t="s">
        <v>353</v>
      </c>
      <c r="B105" s="10" t="s">
        <v>78</v>
      </c>
      <c r="C105" s="10" t="s">
        <v>123</v>
      </c>
      <c r="D105" s="8">
        <v>5178</v>
      </c>
      <c r="E105" s="8">
        <v>991</v>
      </c>
      <c r="F105" s="11">
        <v>11242716.15418</v>
      </c>
      <c r="G105" s="12">
        <f t="shared" si="27"/>
        <v>11344.819529949546</v>
      </c>
      <c r="H105" s="12">
        <f t="shared" si="28"/>
        <v>2171.2468432174583</v>
      </c>
      <c r="I105" s="40">
        <v>946.28</v>
      </c>
      <c r="J105" s="21">
        <v>0</v>
      </c>
      <c r="K105" s="9">
        <v>11</v>
      </c>
      <c r="L105" s="27">
        <f t="shared" si="29"/>
        <v>1</v>
      </c>
      <c r="M105" s="9" t="str">
        <f t="shared" si="30"/>
        <v/>
      </c>
      <c r="N105" s="9" t="str">
        <f t="shared" si="31"/>
        <v>MC</v>
      </c>
      <c r="O105" s="9" t="str">
        <f t="shared" si="32"/>
        <v>MP</v>
      </c>
      <c r="P105" s="9" t="str">
        <f t="shared" si="23"/>
        <v/>
      </c>
      <c r="Q105" s="9" t="s">
        <v>324</v>
      </c>
      <c r="R105" s="9">
        <v>2</v>
      </c>
      <c r="S105" s="28">
        <v>102</v>
      </c>
      <c r="T105" s="28">
        <v>36</v>
      </c>
      <c r="U105" s="28">
        <v>25</v>
      </c>
      <c r="V105" s="9">
        <v>215</v>
      </c>
      <c r="W105" s="14" t="s">
        <v>28</v>
      </c>
      <c r="X105" s="4" t="s">
        <v>31</v>
      </c>
      <c r="Y105" s="4" t="s">
        <v>28</v>
      </c>
      <c r="AA105" s="4">
        <v>4</v>
      </c>
      <c r="AB105" s="4" t="s">
        <v>28</v>
      </c>
      <c r="AC105" s="4">
        <v>5</v>
      </c>
      <c r="AD105" s="13">
        <v>42465</v>
      </c>
      <c r="AE105" s="4" t="s">
        <v>321</v>
      </c>
      <c r="AF105" s="4" t="s">
        <v>321</v>
      </c>
      <c r="AG105" s="4" t="s">
        <v>321</v>
      </c>
      <c r="AH105" s="4" t="s">
        <v>26</v>
      </c>
      <c r="AI105" s="23" t="s">
        <v>28</v>
      </c>
      <c r="AJ105" s="4" t="s">
        <v>26</v>
      </c>
      <c r="AK105" s="4" t="s">
        <v>26</v>
      </c>
      <c r="AL105" s="4" t="s">
        <v>26</v>
      </c>
    </row>
    <row r="106" spans="1:38" ht="26.4" x14ac:dyDescent="0.25">
      <c r="A106" s="93" t="s">
        <v>353</v>
      </c>
      <c r="B106" s="10" t="s">
        <v>115</v>
      </c>
      <c r="C106" s="10" t="s">
        <v>153</v>
      </c>
      <c r="D106" s="8">
        <v>122</v>
      </c>
      <c r="E106" s="8">
        <v>30</v>
      </c>
      <c r="F106" s="11">
        <v>63621.229999999996</v>
      </c>
      <c r="G106" s="12">
        <f t="shared" si="27"/>
        <v>2120.7076666666667</v>
      </c>
      <c r="H106" s="12">
        <f t="shared" si="28"/>
        <v>521.48549180327871</v>
      </c>
      <c r="I106" s="40">
        <v>515.16</v>
      </c>
      <c r="J106" s="21">
        <v>4.9996942706316314E-2</v>
      </c>
      <c r="K106" s="9">
        <v>3</v>
      </c>
      <c r="L106" s="27">
        <f t="shared" si="29"/>
        <v>0.27272727272727271</v>
      </c>
      <c r="M106" s="9" t="str">
        <f t="shared" si="30"/>
        <v/>
      </c>
      <c r="N106" s="9" t="str">
        <f t="shared" si="31"/>
        <v/>
      </c>
      <c r="O106" s="9" t="str">
        <f t="shared" si="32"/>
        <v/>
      </c>
      <c r="P106" s="9" t="str">
        <f t="shared" si="23"/>
        <v/>
      </c>
      <c r="R106" s="9">
        <v>0</v>
      </c>
      <c r="S106" s="28">
        <v>136</v>
      </c>
      <c r="T106" s="28">
        <v>106</v>
      </c>
      <c r="U106" s="28">
        <v>191</v>
      </c>
      <c r="V106" s="9">
        <v>328</v>
      </c>
      <c r="W106" s="4" t="s">
        <v>321</v>
      </c>
      <c r="X106" s="4" t="s">
        <v>31</v>
      </c>
      <c r="Y106" s="4" t="s">
        <v>321</v>
      </c>
      <c r="AB106" s="4" t="s">
        <v>28</v>
      </c>
      <c r="AC106" s="4">
        <v>1</v>
      </c>
      <c r="AD106" s="13">
        <v>41151</v>
      </c>
      <c r="AE106" s="4" t="s">
        <v>26</v>
      </c>
      <c r="AF106" s="4" t="s">
        <v>26</v>
      </c>
      <c r="AG106" s="4" t="s">
        <v>26</v>
      </c>
      <c r="AH106" s="4" t="s">
        <v>26</v>
      </c>
      <c r="AI106" s="13" t="s">
        <v>26</v>
      </c>
      <c r="AJ106" s="4" t="s">
        <v>26</v>
      </c>
      <c r="AK106" s="4" t="s">
        <v>28</v>
      </c>
      <c r="AL106" s="4" t="s">
        <v>26</v>
      </c>
    </row>
    <row r="107" spans="1:38" ht="26.4" x14ac:dyDescent="0.25">
      <c r="A107" s="93" t="s">
        <v>353</v>
      </c>
      <c r="B107" s="10" t="s">
        <v>62</v>
      </c>
      <c r="C107" s="10" t="s">
        <v>62</v>
      </c>
      <c r="D107" s="15">
        <v>4457</v>
      </c>
      <c r="E107" s="15">
        <v>1454</v>
      </c>
      <c r="F107" s="16">
        <v>1673630.46</v>
      </c>
      <c r="G107" s="12">
        <f t="shared" si="27"/>
        <v>1151.0525859697386</v>
      </c>
      <c r="H107" s="12">
        <f t="shared" si="28"/>
        <v>375.50604891182411</v>
      </c>
      <c r="I107" s="40">
        <v>195</v>
      </c>
      <c r="J107" s="21">
        <v>-0.37245562939482196</v>
      </c>
      <c r="K107" s="19">
        <v>9</v>
      </c>
      <c r="L107" s="27">
        <f t="shared" si="29"/>
        <v>0.81818181818181823</v>
      </c>
      <c r="M107" s="9" t="str">
        <f t="shared" si="30"/>
        <v/>
      </c>
      <c r="N107" s="9" t="str">
        <f t="shared" si="31"/>
        <v>MC</v>
      </c>
      <c r="O107" s="9" t="str">
        <f t="shared" si="32"/>
        <v/>
      </c>
      <c r="P107" s="9" t="str">
        <f t="shared" si="23"/>
        <v/>
      </c>
      <c r="Q107" s="19" t="s">
        <v>6</v>
      </c>
      <c r="R107" s="9">
        <v>1</v>
      </c>
      <c r="S107" s="28">
        <v>79</v>
      </c>
      <c r="T107" s="28">
        <v>25</v>
      </c>
      <c r="U107" s="28"/>
      <c r="V107" s="19">
        <v>373</v>
      </c>
      <c r="W107" s="14" t="s">
        <v>28</v>
      </c>
      <c r="X107" s="20" t="s">
        <v>27</v>
      </c>
      <c r="Y107" s="4" t="s">
        <v>321</v>
      </c>
      <c r="AB107" s="4" t="s">
        <v>28</v>
      </c>
      <c r="AC107" s="14">
        <v>3</v>
      </c>
      <c r="AD107" s="18">
        <v>32135</v>
      </c>
      <c r="AE107" s="18" t="s">
        <v>28</v>
      </c>
      <c r="AF107" s="18" t="s">
        <v>321</v>
      </c>
      <c r="AG107" s="18" t="s">
        <v>321</v>
      </c>
      <c r="AH107" s="4" t="s">
        <v>386</v>
      </c>
      <c r="AI107" s="13" t="s">
        <v>26</v>
      </c>
      <c r="AJ107" s="13" t="s">
        <v>26</v>
      </c>
      <c r="AK107" s="4" t="s">
        <v>26</v>
      </c>
      <c r="AL107" s="4" t="s">
        <v>26</v>
      </c>
    </row>
    <row r="108" spans="1:38" ht="26.4" x14ac:dyDescent="0.25">
      <c r="A108" s="93" t="s">
        <v>353</v>
      </c>
      <c r="B108" s="10" t="s">
        <v>186</v>
      </c>
      <c r="C108" s="10" t="s">
        <v>264</v>
      </c>
      <c r="D108" s="8">
        <v>1082</v>
      </c>
      <c r="E108" s="8">
        <v>145</v>
      </c>
      <c r="F108" s="11">
        <v>1561335.1085999999</v>
      </c>
      <c r="G108" s="12">
        <f t="shared" si="27"/>
        <v>10767.828335172413</v>
      </c>
      <c r="H108" s="12">
        <f t="shared" si="28"/>
        <v>1443.0084182994453</v>
      </c>
      <c r="I108" s="40">
        <v>753.39</v>
      </c>
      <c r="J108" s="21">
        <v>0</v>
      </c>
      <c r="K108" s="9">
        <v>2</v>
      </c>
      <c r="L108" s="27">
        <f t="shared" si="29"/>
        <v>0.18181818181818182</v>
      </c>
      <c r="M108" s="9" t="str">
        <f t="shared" si="30"/>
        <v/>
      </c>
      <c r="N108" s="9" t="str">
        <f t="shared" si="31"/>
        <v/>
      </c>
      <c r="O108" s="9" t="str">
        <f t="shared" si="32"/>
        <v/>
      </c>
      <c r="P108" s="9" t="str">
        <f t="shared" si="23"/>
        <v/>
      </c>
      <c r="R108" s="9">
        <v>0</v>
      </c>
      <c r="S108" s="28">
        <v>102</v>
      </c>
      <c r="T108" s="28">
        <v>132</v>
      </c>
      <c r="U108" s="28"/>
      <c r="V108" s="9">
        <v>219</v>
      </c>
      <c r="W108" s="4" t="s">
        <v>28</v>
      </c>
      <c r="X108" s="4" t="s">
        <v>31</v>
      </c>
      <c r="Y108" s="4" t="s">
        <v>28</v>
      </c>
      <c r="AA108" s="4">
        <v>4</v>
      </c>
      <c r="AB108" s="4" t="s">
        <v>28</v>
      </c>
      <c r="AC108" s="4">
        <v>5</v>
      </c>
      <c r="AD108" s="13">
        <v>42917</v>
      </c>
      <c r="AE108" s="4" t="s">
        <v>321</v>
      </c>
      <c r="AF108" s="4" t="s">
        <v>321</v>
      </c>
      <c r="AG108" s="4" t="s">
        <v>321</v>
      </c>
      <c r="AH108" s="4" t="s">
        <v>26</v>
      </c>
      <c r="AI108" s="13" t="s">
        <v>26</v>
      </c>
      <c r="AJ108" s="4" t="s">
        <v>26</v>
      </c>
      <c r="AK108" s="4" t="s">
        <v>26</v>
      </c>
      <c r="AL108" s="4" t="s">
        <v>26</v>
      </c>
    </row>
    <row r="109" spans="1:38" ht="26.4" x14ac:dyDescent="0.25">
      <c r="A109" s="93" t="s">
        <v>353</v>
      </c>
      <c r="B109" s="10" t="s">
        <v>42</v>
      </c>
      <c r="C109" s="22" t="s">
        <v>43</v>
      </c>
      <c r="D109" s="15">
        <v>3017</v>
      </c>
      <c r="E109" s="15">
        <v>660</v>
      </c>
      <c r="F109" s="16">
        <v>31449261.93</v>
      </c>
      <c r="G109" s="12">
        <f t="shared" si="27"/>
        <v>47650.396863636364</v>
      </c>
      <c r="H109" s="12">
        <f t="shared" si="28"/>
        <v>10424.017875372887</v>
      </c>
      <c r="I109" s="40">
        <v>13258.5</v>
      </c>
      <c r="J109" s="21">
        <v>3.9999811743444004E-2</v>
      </c>
      <c r="K109" s="19">
        <v>10</v>
      </c>
      <c r="L109" s="27">
        <f t="shared" si="29"/>
        <v>0.90909090909090906</v>
      </c>
      <c r="M109" s="9" t="str">
        <f t="shared" si="30"/>
        <v>GI</v>
      </c>
      <c r="N109" s="9" t="str">
        <f t="shared" si="31"/>
        <v>MC</v>
      </c>
      <c r="O109" s="9" t="str">
        <f t="shared" si="32"/>
        <v>MP</v>
      </c>
      <c r="P109" s="9" t="str">
        <f t="shared" si="23"/>
        <v/>
      </c>
      <c r="Q109" s="9" t="s">
        <v>327</v>
      </c>
      <c r="R109" s="19">
        <v>3</v>
      </c>
      <c r="S109" s="28">
        <v>16</v>
      </c>
      <c r="T109" s="28">
        <v>16</v>
      </c>
      <c r="U109" s="28">
        <v>44</v>
      </c>
      <c r="V109" s="19">
        <v>141</v>
      </c>
      <c r="W109" s="14" t="s">
        <v>28</v>
      </c>
      <c r="X109" s="14" t="s">
        <v>31</v>
      </c>
      <c r="Y109" s="14" t="s">
        <v>28</v>
      </c>
      <c r="Z109" s="14"/>
      <c r="AA109" s="14">
        <v>7</v>
      </c>
      <c r="AB109" s="4" t="s">
        <v>28</v>
      </c>
      <c r="AC109" s="14">
        <v>4</v>
      </c>
      <c r="AD109" s="18">
        <v>40081</v>
      </c>
      <c r="AE109" s="18" t="s">
        <v>26</v>
      </c>
      <c r="AF109" s="18" t="s">
        <v>321</v>
      </c>
      <c r="AG109" s="18" t="s">
        <v>321</v>
      </c>
      <c r="AH109" s="13" t="s">
        <v>26</v>
      </c>
      <c r="AI109" s="67" t="s">
        <v>28</v>
      </c>
      <c r="AJ109" s="4" t="s">
        <v>28</v>
      </c>
      <c r="AK109" s="4" t="s">
        <v>26</v>
      </c>
      <c r="AL109" s="4" t="s">
        <v>28</v>
      </c>
    </row>
    <row r="110" spans="1:38" ht="26.4" x14ac:dyDescent="0.25">
      <c r="A110" s="94" t="s">
        <v>354</v>
      </c>
      <c r="B110" s="10" t="s">
        <v>173</v>
      </c>
      <c r="C110" s="10" t="s">
        <v>246</v>
      </c>
      <c r="D110" s="8">
        <v>157</v>
      </c>
      <c r="E110" s="8">
        <v>14</v>
      </c>
      <c r="F110" s="11">
        <v>6419920.9199999999</v>
      </c>
      <c r="G110" s="12">
        <f t="shared" si="27"/>
        <v>458565.77999999997</v>
      </c>
      <c r="H110" s="12">
        <f t="shared" si="28"/>
        <v>40891.216050955416</v>
      </c>
      <c r="I110" s="40">
        <v>8945.0400000000009</v>
      </c>
      <c r="J110" s="21">
        <v>0</v>
      </c>
      <c r="K110" s="9">
        <v>5</v>
      </c>
      <c r="L110" s="27">
        <f t="shared" si="29"/>
        <v>0.45454545454545453</v>
      </c>
      <c r="M110" s="9" t="str">
        <f t="shared" si="30"/>
        <v/>
      </c>
      <c r="N110" s="9" t="str">
        <f t="shared" si="31"/>
        <v/>
      </c>
      <c r="O110" s="9" t="str">
        <f t="shared" si="32"/>
        <v/>
      </c>
      <c r="P110" s="9" t="str">
        <f t="shared" si="23"/>
        <v>ME</v>
      </c>
      <c r="Q110" s="9" t="s">
        <v>8</v>
      </c>
      <c r="R110" s="9">
        <v>1</v>
      </c>
      <c r="S110" s="28">
        <v>102</v>
      </c>
      <c r="T110" s="28">
        <v>95</v>
      </c>
      <c r="U110" s="28"/>
      <c r="V110" s="9">
        <v>22</v>
      </c>
      <c r="W110" s="4" t="s">
        <v>28</v>
      </c>
      <c r="X110" s="4" t="s">
        <v>31</v>
      </c>
      <c r="Y110" s="4" t="s">
        <v>321</v>
      </c>
      <c r="AB110" s="4" t="s">
        <v>26</v>
      </c>
      <c r="AC110" s="4">
        <v>0</v>
      </c>
      <c r="AD110" s="13">
        <v>43055</v>
      </c>
      <c r="AE110" s="4" t="s">
        <v>28</v>
      </c>
      <c r="AF110" s="4" t="s">
        <v>321</v>
      </c>
      <c r="AG110" s="4" t="s">
        <v>321</v>
      </c>
      <c r="AH110" s="4" t="s">
        <v>26</v>
      </c>
      <c r="AI110" s="23" t="s">
        <v>28</v>
      </c>
      <c r="AJ110" s="4" t="s">
        <v>26</v>
      </c>
      <c r="AK110" s="4" t="s">
        <v>26</v>
      </c>
      <c r="AL110" s="4" t="s">
        <v>26</v>
      </c>
    </row>
    <row r="111" spans="1:38" ht="26.4" x14ac:dyDescent="0.25">
      <c r="A111" s="94" t="s">
        <v>354</v>
      </c>
      <c r="B111" s="10" t="s">
        <v>318</v>
      </c>
      <c r="C111" s="10" t="s">
        <v>287</v>
      </c>
      <c r="D111" s="8">
        <v>158</v>
      </c>
      <c r="E111" s="8">
        <v>20</v>
      </c>
      <c r="F111" s="11">
        <v>7080262.5200000005</v>
      </c>
      <c r="G111" s="12">
        <f t="shared" si="27"/>
        <v>354013.12600000005</v>
      </c>
      <c r="H111" s="12">
        <f t="shared" si="28"/>
        <v>44811.788101265825</v>
      </c>
      <c r="I111" s="40">
        <v>24839.97</v>
      </c>
      <c r="J111" s="21">
        <v>0</v>
      </c>
      <c r="K111" s="9">
        <v>4</v>
      </c>
      <c r="L111" s="27">
        <f t="shared" si="29"/>
        <v>0.36363636363636365</v>
      </c>
      <c r="M111" s="9" t="str">
        <f t="shared" si="30"/>
        <v/>
      </c>
      <c r="N111" s="9" t="str">
        <f t="shared" si="31"/>
        <v/>
      </c>
      <c r="O111" s="9" t="str">
        <f t="shared" si="32"/>
        <v/>
      </c>
      <c r="P111" s="9" t="str">
        <f t="shared" si="23"/>
        <v>ME</v>
      </c>
      <c r="Q111" s="9" t="s">
        <v>8</v>
      </c>
      <c r="R111" s="9">
        <v>1</v>
      </c>
      <c r="S111" s="28">
        <v>136</v>
      </c>
      <c r="T111" s="28">
        <v>132</v>
      </c>
      <c r="U111" s="28"/>
      <c r="V111" s="9">
        <v>27</v>
      </c>
      <c r="W111" s="4" t="s">
        <v>28</v>
      </c>
      <c r="X111" s="4" t="s">
        <v>31</v>
      </c>
      <c r="Y111" s="4" t="s">
        <v>321</v>
      </c>
      <c r="AB111" s="4" t="s">
        <v>28</v>
      </c>
      <c r="AC111" s="4">
        <v>2</v>
      </c>
      <c r="AD111" s="13">
        <v>43335</v>
      </c>
      <c r="AE111" s="4" t="s">
        <v>28</v>
      </c>
      <c r="AF111" s="4" t="s">
        <v>321</v>
      </c>
      <c r="AG111" s="4" t="s">
        <v>321</v>
      </c>
      <c r="AH111" s="4" t="s">
        <v>26</v>
      </c>
      <c r="AI111" s="4" t="s">
        <v>377</v>
      </c>
      <c r="AJ111" s="4" t="s">
        <v>26</v>
      </c>
      <c r="AK111" s="4" t="s">
        <v>26</v>
      </c>
      <c r="AL111" s="4" t="s">
        <v>26</v>
      </c>
    </row>
    <row r="112" spans="1:38" ht="26.4" x14ac:dyDescent="0.25">
      <c r="A112" s="94" t="s">
        <v>354</v>
      </c>
      <c r="B112" s="10" t="s">
        <v>111</v>
      </c>
      <c r="C112" s="10" t="s">
        <v>146</v>
      </c>
      <c r="D112" s="8">
        <v>71</v>
      </c>
      <c r="E112" s="8">
        <v>15</v>
      </c>
      <c r="F112" s="11">
        <v>6509537.169999999</v>
      </c>
      <c r="G112" s="12">
        <f t="shared" si="27"/>
        <v>433969.14466666657</v>
      </c>
      <c r="H112" s="12">
        <f t="shared" si="28"/>
        <v>91683.622112676036</v>
      </c>
      <c r="I112" s="40">
        <v>6404</v>
      </c>
      <c r="J112" s="21">
        <v>0</v>
      </c>
      <c r="K112" s="9">
        <v>6</v>
      </c>
      <c r="L112" s="27">
        <f t="shared" si="29"/>
        <v>0.54545454545454541</v>
      </c>
      <c r="M112" s="9" t="str">
        <f t="shared" si="30"/>
        <v/>
      </c>
      <c r="N112" s="9" t="str">
        <f t="shared" si="31"/>
        <v/>
      </c>
      <c r="O112" s="9" t="str">
        <f t="shared" si="32"/>
        <v/>
      </c>
      <c r="P112" s="9" t="str">
        <f t="shared" si="23"/>
        <v>ME</v>
      </c>
      <c r="Q112" s="9" t="s">
        <v>8</v>
      </c>
      <c r="R112" s="9">
        <v>1</v>
      </c>
      <c r="S112" s="28">
        <v>102</v>
      </c>
      <c r="T112" s="28">
        <v>66</v>
      </c>
      <c r="U112" s="28"/>
      <c r="V112" s="9">
        <v>19</v>
      </c>
      <c r="W112" s="14" t="s">
        <v>28</v>
      </c>
      <c r="X112" s="4" t="s">
        <v>31</v>
      </c>
      <c r="Y112" s="4" t="s">
        <v>321</v>
      </c>
      <c r="AB112" s="4" t="s">
        <v>28</v>
      </c>
      <c r="AC112" s="4">
        <v>3</v>
      </c>
      <c r="AD112" s="13">
        <v>43455</v>
      </c>
      <c r="AE112" s="4" t="s">
        <v>28</v>
      </c>
      <c r="AF112" s="4" t="s">
        <v>321</v>
      </c>
      <c r="AG112" s="4" t="s">
        <v>321</v>
      </c>
      <c r="AH112" s="4" t="s">
        <v>26</v>
      </c>
      <c r="AI112" s="23" t="s">
        <v>28</v>
      </c>
      <c r="AJ112" s="4" t="s">
        <v>26</v>
      </c>
      <c r="AK112" s="4" t="s">
        <v>26</v>
      </c>
      <c r="AL112" s="4" t="s">
        <v>26</v>
      </c>
    </row>
    <row r="113" spans="1:38" ht="26.4" x14ac:dyDescent="0.25">
      <c r="A113" s="95" t="s">
        <v>355</v>
      </c>
      <c r="B113" s="10" t="s">
        <v>210</v>
      </c>
      <c r="C113" s="10" t="s">
        <v>290</v>
      </c>
      <c r="D113" s="8">
        <v>6892</v>
      </c>
      <c r="E113" s="8">
        <v>4256</v>
      </c>
      <c r="F113" s="11">
        <v>462467.07</v>
      </c>
      <c r="G113" s="12">
        <f t="shared" si="27"/>
        <v>108.66237546992481</v>
      </c>
      <c r="H113" s="12">
        <f t="shared" si="28"/>
        <v>67.102012478235636</v>
      </c>
      <c r="I113" s="40">
        <v>89</v>
      </c>
      <c r="J113" s="21">
        <v>-8.247422680412371E-2</v>
      </c>
      <c r="K113" s="9">
        <v>2</v>
      </c>
      <c r="L113" s="27">
        <f t="shared" si="29"/>
        <v>0.18181818181818182</v>
      </c>
      <c r="M113" s="9" t="str">
        <f t="shared" si="30"/>
        <v/>
      </c>
      <c r="N113" s="9" t="str">
        <f t="shared" si="31"/>
        <v/>
      </c>
      <c r="O113" s="9" t="str">
        <f t="shared" si="32"/>
        <v/>
      </c>
      <c r="P113" s="9" t="str">
        <f t="shared" si="23"/>
        <v/>
      </c>
      <c r="R113" s="9">
        <v>0</v>
      </c>
      <c r="S113" s="28">
        <v>136</v>
      </c>
      <c r="T113" s="28">
        <v>132</v>
      </c>
      <c r="U113" s="28">
        <v>191</v>
      </c>
      <c r="V113" s="9">
        <v>558</v>
      </c>
      <c r="W113" s="4" t="s">
        <v>321</v>
      </c>
      <c r="X113" s="4" t="s">
        <v>27</v>
      </c>
      <c r="Y113" s="4" t="s">
        <v>321</v>
      </c>
      <c r="AB113" s="4" t="s">
        <v>26</v>
      </c>
      <c r="AC113" s="4">
        <v>0</v>
      </c>
      <c r="AD113" s="13">
        <v>35374</v>
      </c>
      <c r="AE113" s="4" t="s">
        <v>26</v>
      </c>
      <c r="AF113" s="4" t="s">
        <v>321</v>
      </c>
      <c r="AG113" s="4" t="s">
        <v>321</v>
      </c>
      <c r="AH113" s="4" t="s">
        <v>26</v>
      </c>
      <c r="AI113" s="13" t="s">
        <v>26</v>
      </c>
      <c r="AJ113" s="4" t="s">
        <v>26</v>
      </c>
      <c r="AK113" s="4" t="s">
        <v>26</v>
      </c>
      <c r="AL113" s="4" t="s">
        <v>26</v>
      </c>
    </row>
    <row r="114" spans="1:38" x14ac:dyDescent="0.25">
      <c r="A114" s="95" t="s">
        <v>355</v>
      </c>
      <c r="B114" s="10" t="s">
        <v>182</v>
      </c>
      <c r="C114" s="10" t="s">
        <v>260</v>
      </c>
      <c r="D114" s="8">
        <v>570</v>
      </c>
      <c r="E114" s="8">
        <v>177</v>
      </c>
      <c r="F114" s="11">
        <v>1491851.9393000002</v>
      </c>
      <c r="G114" s="12">
        <f t="shared" si="27"/>
        <v>8428.5420299435045</v>
      </c>
      <c r="H114" s="12">
        <f t="shared" si="28"/>
        <v>2617.2841040350881</v>
      </c>
      <c r="I114" s="40">
        <v>2087.5</v>
      </c>
      <c r="J114" s="21">
        <v>-0.5</v>
      </c>
      <c r="K114" s="9">
        <v>5</v>
      </c>
      <c r="L114" s="27">
        <f t="shared" si="29"/>
        <v>0.45454545454545453</v>
      </c>
      <c r="M114" s="9" t="str">
        <f t="shared" si="30"/>
        <v>GI</v>
      </c>
      <c r="N114" s="9" t="str">
        <f t="shared" si="31"/>
        <v>MC</v>
      </c>
      <c r="O114" s="9" t="str">
        <f t="shared" si="32"/>
        <v>MP</v>
      </c>
      <c r="P114" s="9" t="str">
        <f t="shared" si="23"/>
        <v/>
      </c>
      <c r="Q114" s="9" t="s">
        <v>327</v>
      </c>
      <c r="R114" s="9">
        <v>3</v>
      </c>
      <c r="S114" s="28">
        <v>16</v>
      </c>
      <c r="T114" s="28">
        <v>27</v>
      </c>
      <c r="U114" s="28">
        <v>41</v>
      </c>
      <c r="V114" s="9">
        <v>233</v>
      </c>
      <c r="W114" s="4" t="s">
        <v>321</v>
      </c>
      <c r="X114" s="4" t="s">
        <v>31</v>
      </c>
      <c r="Y114" s="4" t="s">
        <v>28</v>
      </c>
      <c r="AA114" s="4">
        <v>6</v>
      </c>
      <c r="AB114" s="4" t="s">
        <v>28</v>
      </c>
      <c r="AC114" s="4">
        <v>3</v>
      </c>
      <c r="AD114" s="13">
        <v>43290</v>
      </c>
      <c r="AE114" s="4" t="s">
        <v>321</v>
      </c>
      <c r="AF114" s="4" t="s">
        <v>321</v>
      </c>
      <c r="AG114" s="4" t="s">
        <v>321</v>
      </c>
      <c r="AH114" s="4" t="s">
        <v>385</v>
      </c>
      <c r="AI114" s="13" t="s">
        <v>26</v>
      </c>
      <c r="AJ114" s="4" t="s">
        <v>26</v>
      </c>
      <c r="AK114" s="4" t="s">
        <v>26</v>
      </c>
      <c r="AL114" s="4" t="s">
        <v>26</v>
      </c>
    </row>
    <row r="115" spans="1:38" x14ac:dyDescent="0.25">
      <c r="A115" s="95" t="s">
        <v>355</v>
      </c>
      <c r="B115" s="10" t="s">
        <v>213</v>
      </c>
      <c r="C115" s="10" t="s">
        <v>293</v>
      </c>
      <c r="D115" s="8">
        <v>101</v>
      </c>
      <c r="E115" s="8">
        <v>16</v>
      </c>
      <c r="F115" s="11">
        <v>1613877.0799999998</v>
      </c>
      <c r="G115" s="12">
        <f t="shared" si="27"/>
        <v>100867.31749999999</v>
      </c>
      <c r="H115" s="12">
        <f t="shared" si="28"/>
        <v>15978.980990099008</v>
      </c>
      <c r="I115" s="40">
        <v>9426.2799999999988</v>
      </c>
      <c r="J115" s="21">
        <v>8.9999786076839894E-2</v>
      </c>
      <c r="K115" s="9">
        <v>4</v>
      </c>
      <c r="L115" s="27">
        <f t="shared" si="29"/>
        <v>0.36363636363636365</v>
      </c>
      <c r="M115" s="9" t="str">
        <f t="shared" si="30"/>
        <v/>
      </c>
      <c r="N115" s="9" t="str">
        <f t="shared" si="31"/>
        <v/>
      </c>
      <c r="O115" s="9" t="str">
        <f t="shared" si="32"/>
        <v/>
      </c>
      <c r="P115" s="9" t="s">
        <v>8</v>
      </c>
      <c r="Q115" s="9" t="s">
        <v>8</v>
      </c>
      <c r="R115" s="9">
        <v>1</v>
      </c>
      <c r="S115" s="28">
        <v>194</v>
      </c>
      <c r="T115" s="28">
        <v>132</v>
      </c>
      <c r="U115" s="28"/>
      <c r="V115" s="9">
        <v>101</v>
      </c>
      <c r="W115" s="4" t="s">
        <v>28</v>
      </c>
      <c r="X115" s="4" t="s">
        <v>31</v>
      </c>
      <c r="Y115" s="4" t="s">
        <v>321</v>
      </c>
      <c r="AB115" s="4" t="s">
        <v>28</v>
      </c>
      <c r="AC115" s="4">
        <v>2</v>
      </c>
      <c r="AD115" s="13">
        <v>39772</v>
      </c>
      <c r="AE115" s="4" t="s">
        <v>28</v>
      </c>
      <c r="AF115" s="4" t="s">
        <v>28</v>
      </c>
      <c r="AG115" s="4" t="s">
        <v>28</v>
      </c>
      <c r="AH115" s="4" t="s">
        <v>26</v>
      </c>
      <c r="AI115" s="13" t="s">
        <v>26</v>
      </c>
      <c r="AJ115" s="4" t="s">
        <v>26</v>
      </c>
      <c r="AK115" s="4" t="s">
        <v>26</v>
      </c>
      <c r="AL115" s="4" t="s">
        <v>26</v>
      </c>
    </row>
    <row r="116" spans="1:38" x14ac:dyDescent="0.25">
      <c r="A116" s="95" t="s">
        <v>355</v>
      </c>
      <c r="B116" s="10" t="s">
        <v>109</v>
      </c>
      <c r="C116" s="10" t="s">
        <v>145</v>
      </c>
      <c r="D116" s="8">
        <v>2149</v>
      </c>
      <c r="E116" s="8">
        <v>335</v>
      </c>
      <c r="F116" s="11">
        <v>193539.34999999998</v>
      </c>
      <c r="G116" s="12">
        <f t="shared" si="27"/>
        <v>577.72940298507456</v>
      </c>
      <c r="H116" s="12">
        <f t="shared" si="28"/>
        <v>90.060190786412278</v>
      </c>
      <c r="I116" s="40">
        <v>450</v>
      </c>
      <c r="J116" s="21">
        <v>0</v>
      </c>
      <c r="K116" s="9">
        <v>3</v>
      </c>
      <c r="L116" s="27">
        <f t="shared" si="29"/>
        <v>0.27272727272727271</v>
      </c>
      <c r="M116" s="9" t="str">
        <f t="shared" si="30"/>
        <v/>
      </c>
      <c r="N116" s="9" t="str">
        <f t="shared" si="31"/>
        <v/>
      </c>
      <c r="O116" s="9" t="str">
        <f t="shared" si="32"/>
        <v/>
      </c>
      <c r="P116" s="9" t="str">
        <f t="shared" ref="P116:P125" si="33">IF($V116 &lt; 51, "ME", "")</f>
        <v/>
      </c>
      <c r="R116" s="9">
        <v>0</v>
      </c>
      <c r="S116" s="28">
        <v>79</v>
      </c>
      <c r="T116" s="28">
        <v>95</v>
      </c>
      <c r="U116" s="28">
        <v>92</v>
      </c>
      <c r="V116" s="9">
        <v>434</v>
      </c>
      <c r="W116" s="4" t="s">
        <v>321</v>
      </c>
      <c r="X116" s="4" t="s">
        <v>31</v>
      </c>
      <c r="Y116" s="4" t="s">
        <v>321</v>
      </c>
      <c r="AB116" s="4" t="s">
        <v>28</v>
      </c>
      <c r="AC116" s="4">
        <v>4</v>
      </c>
      <c r="AD116" s="13">
        <v>36836</v>
      </c>
      <c r="AE116" s="4" t="s">
        <v>321</v>
      </c>
      <c r="AF116" s="4" t="s">
        <v>162</v>
      </c>
      <c r="AG116" s="4" t="s">
        <v>28</v>
      </c>
      <c r="AH116" s="4" t="s">
        <v>26</v>
      </c>
      <c r="AI116" s="13" t="s">
        <v>26</v>
      </c>
      <c r="AJ116" s="4" t="s">
        <v>26</v>
      </c>
      <c r="AK116" s="4" t="s">
        <v>26</v>
      </c>
      <c r="AL116" s="4" t="s">
        <v>26</v>
      </c>
    </row>
    <row r="117" spans="1:38" ht="26.4" x14ac:dyDescent="0.25">
      <c r="A117" s="96" t="s">
        <v>356</v>
      </c>
      <c r="B117" s="10" t="s">
        <v>168</v>
      </c>
      <c r="C117" s="10" t="s">
        <v>242</v>
      </c>
      <c r="D117" s="8">
        <v>2444</v>
      </c>
      <c r="E117" s="8">
        <v>2348</v>
      </c>
      <c r="F117" s="11">
        <v>184782.9</v>
      </c>
      <c r="G117" s="12">
        <f t="shared" si="27"/>
        <v>78.697998296422483</v>
      </c>
      <c r="H117" s="12">
        <f t="shared" si="28"/>
        <v>75.606751227495906</v>
      </c>
      <c r="I117" s="40">
        <v>87.23</v>
      </c>
      <c r="J117" s="21">
        <v>0</v>
      </c>
      <c r="K117" s="9">
        <v>8</v>
      </c>
      <c r="L117" s="27">
        <f t="shared" si="29"/>
        <v>0.72727272727272729</v>
      </c>
      <c r="M117" s="9" t="str">
        <f t="shared" si="30"/>
        <v>GI</v>
      </c>
      <c r="N117" s="9" t="str">
        <f t="shared" si="31"/>
        <v/>
      </c>
      <c r="O117" s="9" t="str">
        <f t="shared" si="32"/>
        <v/>
      </c>
      <c r="P117" s="9" t="str">
        <f t="shared" si="33"/>
        <v/>
      </c>
      <c r="Q117" s="9" t="s">
        <v>7</v>
      </c>
      <c r="R117" s="9">
        <v>1</v>
      </c>
      <c r="S117" s="28">
        <v>16</v>
      </c>
      <c r="T117" s="28">
        <v>219</v>
      </c>
      <c r="U117" s="28"/>
      <c r="V117" s="9">
        <v>589</v>
      </c>
      <c r="W117" s="4" t="s">
        <v>321</v>
      </c>
      <c r="X117" s="4" t="s">
        <v>27</v>
      </c>
      <c r="Y117" s="4" t="s">
        <v>321</v>
      </c>
      <c r="AB117" s="4" t="s">
        <v>26</v>
      </c>
      <c r="AC117" s="4">
        <v>0</v>
      </c>
      <c r="AD117" s="13">
        <v>34509</v>
      </c>
      <c r="AE117" s="4" t="s">
        <v>26</v>
      </c>
      <c r="AF117" s="4" t="s">
        <v>321</v>
      </c>
      <c r="AG117" s="4" t="s">
        <v>321</v>
      </c>
      <c r="AH117" s="4" t="s">
        <v>26</v>
      </c>
      <c r="AI117" s="13" t="s">
        <v>26</v>
      </c>
      <c r="AJ117" s="4" t="s">
        <v>26</v>
      </c>
      <c r="AK117" s="4" t="s">
        <v>26</v>
      </c>
      <c r="AL117" s="4" t="s">
        <v>26</v>
      </c>
    </row>
    <row r="118" spans="1:38" x14ac:dyDescent="0.25">
      <c r="A118" s="97" t="s">
        <v>357</v>
      </c>
      <c r="B118" s="10" t="s">
        <v>170</v>
      </c>
      <c r="C118" s="10" t="s">
        <v>244</v>
      </c>
      <c r="D118" s="8">
        <v>3323</v>
      </c>
      <c r="E118" s="8">
        <v>602</v>
      </c>
      <c r="F118" s="11">
        <v>1716404.3124999779</v>
      </c>
      <c r="G118" s="12">
        <f t="shared" si="27"/>
        <v>2851.1699543189002</v>
      </c>
      <c r="H118" s="12">
        <f t="shared" si="28"/>
        <v>516.52251354197347</v>
      </c>
      <c r="I118" s="40">
        <v>698.25</v>
      </c>
      <c r="J118" s="21">
        <v>0</v>
      </c>
      <c r="K118" s="9">
        <v>7</v>
      </c>
      <c r="L118" s="27">
        <f t="shared" si="29"/>
        <v>0.63636363636363635</v>
      </c>
      <c r="M118" s="9" t="s">
        <v>7</v>
      </c>
      <c r="N118" s="9" t="str">
        <f t="shared" si="31"/>
        <v/>
      </c>
      <c r="O118" s="9" t="str">
        <f t="shared" si="32"/>
        <v/>
      </c>
      <c r="P118" s="9" t="str">
        <f t="shared" si="33"/>
        <v/>
      </c>
      <c r="Q118" s="9" t="s">
        <v>7</v>
      </c>
      <c r="R118" s="9">
        <v>1</v>
      </c>
      <c r="S118" s="28">
        <v>63</v>
      </c>
      <c r="T118" s="28">
        <v>106</v>
      </c>
      <c r="U118" s="28">
        <v>85</v>
      </c>
      <c r="V118" s="9">
        <v>304</v>
      </c>
      <c r="W118" s="4" t="s">
        <v>321</v>
      </c>
      <c r="X118" s="4" t="s">
        <v>31</v>
      </c>
      <c r="Y118" s="4" t="s">
        <v>321</v>
      </c>
      <c r="AB118" s="4" t="s">
        <v>28</v>
      </c>
      <c r="AC118" s="4">
        <v>3</v>
      </c>
      <c r="AD118" s="13">
        <v>43357</v>
      </c>
      <c r="AE118" s="4" t="s">
        <v>28</v>
      </c>
      <c r="AF118" s="4" t="s">
        <v>321</v>
      </c>
      <c r="AG118" s="4" t="s">
        <v>321</v>
      </c>
      <c r="AH118" s="4" t="s">
        <v>26</v>
      </c>
      <c r="AI118" s="13" t="s">
        <v>26</v>
      </c>
      <c r="AJ118" s="4" t="s">
        <v>26</v>
      </c>
      <c r="AK118" s="4" t="s">
        <v>26</v>
      </c>
      <c r="AL118" s="4" t="s">
        <v>26</v>
      </c>
    </row>
    <row r="119" spans="1:38" x14ac:dyDescent="0.25">
      <c r="A119" s="97" t="s">
        <v>357</v>
      </c>
      <c r="B119" s="10" t="s">
        <v>114</v>
      </c>
      <c r="C119" s="10" t="s">
        <v>152</v>
      </c>
      <c r="D119" s="8">
        <v>1992</v>
      </c>
      <c r="E119" s="8">
        <v>336</v>
      </c>
      <c r="F119" s="11">
        <v>1143765.7300000032</v>
      </c>
      <c r="G119" s="12">
        <f t="shared" si="27"/>
        <v>3404.0646726190571</v>
      </c>
      <c r="H119" s="12">
        <f t="shared" si="28"/>
        <v>574.1795833333349</v>
      </c>
      <c r="I119" s="40">
        <v>679.2</v>
      </c>
      <c r="J119" s="21">
        <v>0</v>
      </c>
      <c r="K119" s="9">
        <v>7</v>
      </c>
      <c r="L119" s="27">
        <f t="shared" si="29"/>
        <v>0.63636363636363635</v>
      </c>
      <c r="M119" s="9" t="s">
        <v>7</v>
      </c>
      <c r="N119" s="9" t="str">
        <f t="shared" si="31"/>
        <v/>
      </c>
      <c r="O119" s="9" t="s">
        <v>5</v>
      </c>
      <c r="P119" s="9" t="str">
        <f t="shared" si="33"/>
        <v/>
      </c>
      <c r="Q119" s="9" t="s">
        <v>326</v>
      </c>
      <c r="R119" s="9">
        <v>2</v>
      </c>
      <c r="S119" s="28">
        <v>63</v>
      </c>
      <c r="T119" s="28">
        <v>106</v>
      </c>
      <c r="U119" s="28">
        <v>79</v>
      </c>
      <c r="V119" s="9">
        <v>286</v>
      </c>
      <c r="W119" s="4" t="s">
        <v>321</v>
      </c>
      <c r="X119" s="4" t="s">
        <v>31</v>
      </c>
      <c r="Y119" s="4" t="s">
        <v>321</v>
      </c>
      <c r="AB119" s="4" t="s">
        <v>28</v>
      </c>
      <c r="AC119" s="4">
        <v>2</v>
      </c>
      <c r="AD119" s="13">
        <v>43370</v>
      </c>
      <c r="AE119" s="4" t="s">
        <v>26</v>
      </c>
      <c r="AF119" s="4" t="s">
        <v>321</v>
      </c>
      <c r="AG119" s="4" t="s">
        <v>321</v>
      </c>
      <c r="AH119" s="4" t="s">
        <v>26</v>
      </c>
      <c r="AI119" s="13" t="s">
        <v>26</v>
      </c>
      <c r="AJ119" s="4" t="s">
        <v>26</v>
      </c>
      <c r="AK119" s="4" t="s">
        <v>26</v>
      </c>
      <c r="AL119" s="4" t="s">
        <v>26</v>
      </c>
    </row>
    <row r="120" spans="1:38" x14ac:dyDescent="0.25">
      <c r="A120" s="97" t="s">
        <v>357</v>
      </c>
      <c r="B120" s="10" t="s">
        <v>198</v>
      </c>
      <c r="C120" s="10" t="s">
        <v>278</v>
      </c>
      <c r="D120" s="8">
        <v>1732</v>
      </c>
      <c r="E120" s="8">
        <v>355</v>
      </c>
      <c r="F120" s="11">
        <v>1566304.9240999997</v>
      </c>
      <c r="G120" s="12">
        <f t="shared" si="27"/>
        <v>4412.1265467605626</v>
      </c>
      <c r="H120" s="12">
        <f t="shared" si="28"/>
        <v>904.33309705542706</v>
      </c>
      <c r="I120" s="40">
        <v>951.45</v>
      </c>
      <c r="J120" s="21">
        <v>0</v>
      </c>
      <c r="K120" s="9">
        <v>8</v>
      </c>
      <c r="L120" s="27">
        <f t="shared" si="29"/>
        <v>0.72727272727272729</v>
      </c>
      <c r="M120" s="9" t="s">
        <v>7</v>
      </c>
      <c r="N120" s="9" t="str">
        <f t="shared" si="31"/>
        <v/>
      </c>
      <c r="O120" s="9" t="s">
        <v>5</v>
      </c>
      <c r="P120" s="9" t="str">
        <f t="shared" si="33"/>
        <v/>
      </c>
      <c r="Q120" s="9" t="s">
        <v>326</v>
      </c>
      <c r="R120" s="9">
        <v>2</v>
      </c>
      <c r="S120" s="28">
        <v>63</v>
      </c>
      <c r="T120" s="28">
        <v>219</v>
      </c>
      <c r="U120" s="28">
        <v>73</v>
      </c>
      <c r="V120" s="9">
        <v>265</v>
      </c>
      <c r="W120" s="4" t="s">
        <v>321</v>
      </c>
      <c r="X120" s="4" t="s">
        <v>31</v>
      </c>
      <c r="Y120" s="4" t="s">
        <v>321</v>
      </c>
      <c r="AB120" s="4" t="s">
        <v>28</v>
      </c>
      <c r="AC120" s="4">
        <v>4</v>
      </c>
      <c r="AD120" s="13">
        <v>43888</v>
      </c>
      <c r="AE120" s="4" t="s">
        <v>28</v>
      </c>
      <c r="AF120" s="4" t="s">
        <v>26</v>
      </c>
      <c r="AG120" s="4" t="s">
        <v>28</v>
      </c>
      <c r="AH120" s="4" t="s">
        <v>385</v>
      </c>
      <c r="AI120" s="13" t="s">
        <v>26</v>
      </c>
      <c r="AJ120" s="4" t="s">
        <v>26</v>
      </c>
      <c r="AK120" s="4" t="s">
        <v>26</v>
      </c>
      <c r="AL120" s="4" t="s">
        <v>26</v>
      </c>
    </row>
    <row r="121" spans="1:38" x14ac:dyDescent="0.25">
      <c r="A121" s="97" t="s">
        <v>357</v>
      </c>
      <c r="B121" s="10" t="s">
        <v>201</v>
      </c>
      <c r="C121" s="10" t="s">
        <v>281</v>
      </c>
      <c r="D121" s="8">
        <v>6009</v>
      </c>
      <c r="E121" s="8">
        <v>2110</v>
      </c>
      <c r="F121" s="11">
        <v>152844.71000000002</v>
      </c>
      <c r="G121" s="12">
        <f t="shared" si="27"/>
        <v>72.43825118483413</v>
      </c>
      <c r="H121" s="12">
        <f t="shared" si="28"/>
        <v>25.435964386753206</v>
      </c>
      <c r="I121" s="40">
        <v>55</v>
      </c>
      <c r="J121" s="21">
        <v>-0.13793103448275859</v>
      </c>
      <c r="K121" s="9">
        <v>6</v>
      </c>
      <c r="L121" s="27">
        <f t="shared" si="29"/>
        <v>0.54545454545454541</v>
      </c>
      <c r="M121" s="9" t="s">
        <v>7</v>
      </c>
      <c r="N121" s="9" t="str">
        <f t="shared" si="31"/>
        <v/>
      </c>
      <c r="O121" s="9" t="str">
        <f>IF(AND($U121 &lt; 51, $U121 &gt; 0), "MP", "")</f>
        <v/>
      </c>
      <c r="P121" s="9" t="str">
        <f t="shared" si="33"/>
        <v/>
      </c>
      <c r="Q121" s="9" t="s">
        <v>7</v>
      </c>
      <c r="R121" s="9">
        <v>1</v>
      </c>
      <c r="S121" s="28">
        <v>53</v>
      </c>
      <c r="T121" s="28">
        <v>168</v>
      </c>
      <c r="U121" s="28">
        <v>191</v>
      </c>
      <c r="V121" s="9">
        <v>592</v>
      </c>
      <c r="W121" s="4" t="s">
        <v>321</v>
      </c>
      <c r="X121" s="4" t="s">
        <v>27</v>
      </c>
      <c r="Y121" s="4" t="s">
        <v>321</v>
      </c>
      <c r="AB121" s="4" t="s">
        <v>28</v>
      </c>
      <c r="AC121" s="4">
        <v>6</v>
      </c>
      <c r="AD121" s="13">
        <v>33966</v>
      </c>
      <c r="AE121" s="4" t="s">
        <v>26</v>
      </c>
      <c r="AF121" s="4" t="s">
        <v>26</v>
      </c>
      <c r="AG121" s="4" t="s">
        <v>321</v>
      </c>
      <c r="AH121" s="4" t="s">
        <v>26</v>
      </c>
      <c r="AI121" s="13" t="s">
        <v>26</v>
      </c>
      <c r="AJ121" s="4" t="s">
        <v>26</v>
      </c>
      <c r="AK121" s="4" t="s">
        <v>26</v>
      </c>
      <c r="AL121" s="4" t="s">
        <v>26</v>
      </c>
    </row>
    <row r="122" spans="1:38" x14ac:dyDescent="0.25">
      <c r="A122" s="97" t="s">
        <v>357</v>
      </c>
      <c r="B122" s="10" t="s">
        <v>183</v>
      </c>
      <c r="C122" s="10" t="s">
        <v>261</v>
      </c>
      <c r="D122" s="8">
        <v>2723</v>
      </c>
      <c r="E122" s="8">
        <v>761</v>
      </c>
      <c r="F122" s="11">
        <v>2404833.4899999853</v>
      </c>
      <c r="G122" s="12">
        <f t="shared" si="27"/>
        <v>3160.0965703022148</v>
      </c>
      <c r="H122" s="12">
        <f t="shared" si="28"/>
        <v>883.15589056187491</v>
      </c>
      <c r="I122" s="40">
        <v>983.99</v>
      </c>
      <c r="J122" s="21">
        <v>5.0003734807337309E-2</v>
      </c>
      <c r="K122" s="9">
        <v>8</v>
      </c>
      <c r="L122" s="27">
        <f t="shared" si="29"/>
        <v>0.72727272727272729</v>
      </c>
      <c r="M122" s="9" t="s">
        <v>7</v>
      </c>
      <c r="N122" s="9" t="str">
        <f t="shared" si="31"/>
        <v/>
      </c>
      <c r="O122" s="9" t="s">
        <v>5</v>
      </c>
      <c r="P122" s="9" t="str">
        <f t="shared" si="33"/>
        <v/>
      </c>
      <c r="Q122" s="9" t="s">
        <v>326</v>
      </c>
      <c r="R122" s="9">
        <v>2</v>
      </c>
      <c r="S122" s="28">
        <v>63</v>
      </c>
      <c r="T122" s="28">
        <v>219</v>
      </c>
      <c r="U122" s="28">
        <v>63</v>
      </c>
      <c r="V122" s="9">
        <v>297</v>
      </c>
      <c r="W122" s="4" t="s">
        <v>321</v>
      </c>
      <c r="X122" s="4" t="s">
        <v>31</v>
      </c>
      <c r="Y122" s="4" t="s">
        <v>321</v>
      </c>
      <c r="AB122" s="4" t="s">
        <v>28</v>
      </c>
      <c r="AC122" s="4">
        <v>4</v>
      </c>
      <c r="AD122" s="13">
        <v>43822</v>
      </c>
      <c r="AE122" s="4" t="s">
        <v>321</v>
      </c>
      <c r="AF122" s="4" t="s">
        <v>26</v>
      </c>
      <c r="AG122" s="4" t="s">
        <v>28</v>
      </c>
      <c r="AH122" s="4" t="s">
        <v>26</v>
      </c>
      <c r="AI122" s="13" t="s">
        <v>26</v>
      </c>
      <c r="AJ122" s="4" t="s">
        <v>26</v>
      </c>
      <c r="AK122" s="4" t="s">
        <v>26</v>
      </c>
      <c r="AL122" s="4" t="s">
        <v>26</v>
      </c>
    </row>
    <row r="123" spans="1:38" ht="26.4" x14ac:dyDescent="0.25">
      <c r="A123" s="98" t="s">
        <v>358</v>
      </c>
      <c r="B123" s="10" t="s">
        <v>113</v>
      </c>
      <c r="C123" s="10" t="s">
        <v>151</v>
      </c>
      <c r="D123" s="8">
        <v>3081</v>
      </c>
      <c r="E123" s="8">
        <v>2571</v>
      </c>
      <c r="F123" s="11">
        <v>238805.41</v>
      </c>
      <c r="G123" s="12">
        <f t="shared" si="27"/>
        <v>92.884251264099575</v>
      </c>
      <c r="H123" s="12">
        <f t="shared" si="28"/>
        <v>77.509058747160012</v>
      </c>
      <c r="I123" s="40">
        <v>72.2</v>
      </c>
      <c r="J123" s="21">
        <v>0</v>
      </c>
      <c r="K123" s="9">
        <v>5</v>
      </c>
      <c r="L123" s="27">
        <f t="shared" si="29"/>
        <v>0.45454545454545453</v>
      </c>
      <c r="M123" s="9" t="s">
        <v>7</v>
      </c>
      <c r="N123" s="9" t="str">
        <f t="shared" si="31"/>
        <v/>
      </c>
      <c r="O123" s="9" t="str">
        <f t="shared" ref="O123:O129" si="34">IF(AND($U123 &lt; 51, $U123 &gt; 0), "MP", "")</f>
        <v/>
      </c>
      <c r="P123" s="9" t="str">
        <f t="shared" si="33"/>
        <v/>
      </c>
      <c r="Q123" s="9" t="s">
        <v>7</v>
      </c>
      <c r="R123" s="9">
        <v>2</v>
      </c>
      <c r="S123" s="28">
        <v>53</v>
      </c>
      <c r="T123" s="28">
        <v>106</v>
      </c>
      <c r="U123" s="28">
        <v>109</v>
      </c>
      <c r="V123" s="9">
        <v>572</v>
      </c>
      <c r="W123" s="4" t="s">
        <v>321</v>
      </c>
      <c r="X123" s="4" t="s">
        <v>27</v>
      </c>
      <c r="Y123" s="4" t="s">
        <v>321</v>
      </c>
      <c r="AB123" s="4" t="s">
        <v>26</v>
      </c>
      <c r="AC123" s="4">
        <v>0</v>
      </c>
      <c r="AD123" s="13">
        <v>30001</v>
      </c>
      <c r="AE123" s="4" t="s">
        <v>26</v>
      </c>
      <c r="AF123" s="4" t="s">
        <v>26</v>
      </c>
      <c r="AG123" s="4" t="s">
        <v>321</v>
      </c>
      <c r="AH123" s="4" t="s">
        <v>26</v>
      </c>
      <c r="AI123" s="13" t="s">
        <v>26</v>
      </c>
      <c r="AJ123" s="4" t="s">
        <v>26</v>
      </c>
      <c r="AK123" s="4" t="s">
        <v>26</v>
      </c>
      <c r="AL123" s="4" t="s">
        <v>26</v>
      </c>
    </row>
    <row r="124" spans="1:38" x14ac:dyDescent="0.25">
      <c r="A124" s="98" t="s">
        <v>358</v>
      </c>
      <c r="B124" s="10" t="s">
        <v>80</v>
      </c>
      <c r="C124" s="10" t="s">
        <v>80</v>
      </c>
      <c r="D124" s="8">
        <v>7194</v>
      </c>
      <c r="E124" s="8">
        <v>3735</v>
      </c>
      <c r="F124" s="11">
        <v>626055.92999999993</v>
      </c>
      <c r="G124" s="12">
        <f t="shared" si="27"/>
        <v>167.61872289156625</v>
      </c>
      <c r="H124" s="12">
        <f t="shared" si="28"/>
        <v>87.024733110925766</v>
      </c>
      <c r="I124" s="40">
        <v>100.36500000000001</v>
      </c>
      <c r="J124" s="21">
        <v>8.6934673366835091E-3</v>
      </c>
      <c r="K124" s="9">
        <v>6</v>
      </c>
      <c r="L124" s="27">
        <f t="shared" si="29"/>
        <v>0.54545454545454541</v>
      </c>
      <c r="M124" s="9" t="str">
        <f>IF(AND($S124 &lt; 51, $S124 &gt; 0), "GI", "")</f>
        <v>GI</v>
      </c>
      <c r="N124" s="9" t="str">
        <f t="shared" si="31"/>
        <v/>
      </c>
      <c r="O124" s="9" t="str">
        <f t="shared" si="34"/>
        <v/>
      </c>
      <c r="P124" s="9" t="str">
        <f t="shared" si="33"/>
        <v/>
      </c>
      <c r="Q124" s="9" t="s">
        <v>7</v>
      </c>
      <c r="R124" s="9">
        <v>1</v>
      </c>
      <c r="S124" s="28">
        <v>41</v>
      </c>
      <c r="T124" s="28">
        <v>66</v>
      </c>
      <c r="U124" s="28"/>
      <c r="V124" s="9">
        <v>521</v>
      </c>
      <c r="W124" s="4" t="s">
        <v>321</v>
      </c>
      <c r="X124" s="4" t="s">
        <v>27</v>
      </c>
      <c r="Y124" s="4" t="s">
        <v>321</v>
      </c>
      <c r="AB124" s="4" t="s">
        <v>28</v>
      </c>
      <c r="AC124" s="4">
        <v>1</v>
      </c>
      <c r="AD124" s="13">
        <v>30253</v>
      </c>
      <c r="AE124" s="4" t="s">
        <v>26</v>
      </c>
      <c r="AF124" s="4" t="s">
        <v>321</v>
      </c>
      <c r="AG124" s="4" t="s">
        <v>321</v>
      </c>
      <c r="AH124" s="4" t="s">
        <v>26</v>
      </c>
      <c r="AI124" s="13" t="s">
        <v>26</v>
      </c>
      <c r="AJ124" s="4" t="s">
        <v>26</v>
      </c>
      <c r="AK124" s="4" t="s">
        <v>26</v>
      </c>
      <c r="AL124" s="4" t="s">
        <v>26</v>
      </c>
    </row>
    <row r="125" spans="1:38" ht="26.4" x14ac:dyDescent="0.25">
      <c r="A125" s="99" t="s">
        <v>359</v>
      </c>
      <c r="B125" s="10" t="s">
        <v>98</v>
      </c>
      <c r="C125" s="10" t="s">
        <v>98</v>
      </c>
      <c r="D125" s="8">
        <v>342</v>
      </c>
      <c r="E125" s="8">
        <v>116</v>
      </c>
      <c r="F125" s="11">
        <v>4695895.7199999988</v>
      </c>
      <c r="G125" s="12">
        <f t="shared" si="27"/>
        <v>40481.859655172404</v>
      </c>
      <c r="H125" s="12">
        <f t="shared" si="28"/>
        <v>13730.689239766078</v>
      </c>
      <c r="I125" s="40">
        <v>20157.36</v>
      </c>
      <c r="J125" s="21">
        <v>0</v>
      </c>
      <c r="K125" s="9">
        <v>4</v>
      </c>
      <c r="L125" s="27">
        <f t="shared" si="29"/>
        <v>0.36363636363636365</v>
      </c>
      <c r="M125" s="9" t="str">
        <f>IF(AND($S125 &lt; 51, $S125 &gt; 0), "GI", "")</f>
        <v/>
      </c>
      <c r="N125" s="9" t="str">
        <f t="shared" si="31"/>
        <v/>
      </c>
      <c r="O125" s="9" t="str">
        <f t="shared" si="34"/>
        <v/>
      </c>
      <c r="P125" s="9" t="str">
        <f t="shared" si="33"/>
        <v/>
      </c>
      <c r="R125" s="9">
        <v>0</v>
      </c>
      <c r="S125" s="28">
        <v>79</v>
      </c>
      <c r="T125" s="28">
        <v>60</v>
      </c>
      <c r="U125" s="28"/>
      <c r="V125" s="9">
        <v>148</v>
      </c>
      <c r="W125" s="4" t="s">
        <v>28</v>
      </c>
      <c r="X125" s="4" t="s">
        <v>27</v>
      </c>
      <c r="Y125" s="4" t="s">
        <v>321</v>
      </c>
      <c r="AB125" s="4" t="s">
        <v>28</v>
      </c>
      <c r="AC125" s="4">
        <v>4</v>
      </c>
      <c r="AD125" s="13">
        <v>44337</v>
      </c>
      <c r="AE125" s="4" t="s">
        <v>321</v>
      </c>
      <c r="AF125" s="4" t="s">
        <v>321</v>
      </c>
      <c r="AG125" s="4" t="s">
        <v>321</v>
      </c>
      <c r="AH125" s="4" t="s">
        <v>385</v>
      </c>
      <c r="AI125" s="4" t="s">
        <v>380</v>
      </c>
      <c r="AJ125" s="4" t="s">
        <v>26</v>
      </c>
      <c r="AK125" s="4" t="s">
        <v>26</v>
      </c>
      <c r="AL125" s="4" t="s">
        <v>28</v>
      </c>
    </row>
    <row r="126" spans="1:38" ht="26.4" x14ac:dyDescent="0.25">
      <c r="A126" s="99" t="s">
        <v>359</v>
      </c>
      <c r="B126" s="10" t="s">
        <v>202</v>
      </c>
      <c r="C126" s="10" t="s">
        <v>98</v>
      </c>
      <c r="D126" s="8">
        <v>152</v>
      </c>
      <c r="E126" s="8">
        <v>26</v>
      </c>
      <c r="F126" s="11">
        <v>2512287.59</v>
      </c>
      <c r="G126" s="12">
        <f t="shared" si="27"/>
        <v>96626.445769230762</v>
      </c>
      <c r="H126" s="12">
        <f t="shared" si="28"/>
        <v>16528.207828947368</v>
      </c>
      <c r="I126" s="40">
        <v>20414.004999999997</v>
      </c>
      <c r="J126" s="21">
        <v>0</v>
      </c>
      <c r="K126" s="9">
        <v>5</v>
      </c>
      <c r="L126" s="27">
        <f t="shared" si="29"/>
        <v>0.45454545454545453</v>
      </c>
      <c r="M126" s="9" t="str">
        <f>IF(AND($S126 &lt; 51, $S126 &gt; 0), "GI", "")</f>
        <v/>
      </c>
      <c r="N126" s="9" t="s">
        <v>6</v>
      </c>
      <c r="O126" s="9" t="str">
        <f t="shared" si="34"/>
        <v/>
      </c>
      <c r="P126" s="9" t="s">
        <v>8</v>
      </c>
      <c r="Q126" s="9" t="s">
        <v>404</v>
      </c>
      <c r="R126" s="9">
        <v>2</v>
      </c>
      <c r="S126" s="28">
        <v>301</v>
      </c>
      <c r="T126" s="28">
        <v>95</v>
      </c>
      <c r="U126" s="28">
        <v>158</v>
      </c>
      <c r="V126" s="9">
        <v>105</v>
      </c>
      <c r="W126" s="4" t="s">
        <v>321</v>
      </c>
      <c r="X126" s="4" t="s">
        <v>31</v>
      </c>
      <c r="Y126" s="65" t="s">
        <v>28</v>
      </c>
      <c r="Z126" s="4">
        <v>11</v>
      </c>
      <c r="AB126" s="4" t="s">
        <v>28</v>
      </c>
      <c r="AC126" s="4">
        <v>2</v>
      </c>
      <c r="AD126" s="13">
        <v>38713</v>
      </c>
      <c r="AE126" s="4" t="s">
        <v>321</v>
      </c>
      <c r="AF126" s="4" t="s">
        <v>26</v>
      </c>
      <c r="AG126" s="4" t="s">
        <v>26</v>
      </c>
      <c r="AH126" s="4" t="s">
        <v>26</v>
      </c>
      <c r="AI126" s="4" t="s">
        <v>380</v>
      </c>
      <c r="AJ126" s="4" t="s">
        <v>26</v>
      </c>
      <c r="AK126" s="4" t="s">
        <v>26</v>
      </c>
      <c r="AL126" s="4" t="s">
        <v>26</v>
      </c>
    </row>
    <row r="127" spans="1:38" ht="26.4" x14ac:dyDescent="0.25">
      <c r="A127" s="99" t="s">
        <v>359</v>
      </c>
      <c r="B127" s="10" t="s">
        <v>219</v>
      </c>
      <c r="C127" s="10" t="s">
        <v>299</v>
      </c>
      <c r="D127" s="8">
        <v>86</v>
      </c>
      <c r="E127" s="8">
        <v>21</v>
      </c>
      <c r="F127" s="11">
        <v>476570.1</v>
      </c>
      <c r="G127" s="12">
        <f t="shared" si="27"/>
        <v>22693.814285714285</v>
      </c>
      <c r="H127" s="12">
        <f t="shared" si="28"/>
        <v>5541.5127906976741</v>
      </c>
      <c r="I127" s="40">
        <v>6337.27</v>
      </c>
      <c r="J127" s="21">
        <v>7.9522148254645458E-2</v>
      </c>
      <c r="K127" s="9">
        <v>3</v>
      </c>
      <c r="L127" s="27">
        <f t="shared" si="29"/>
        <v>0.27272727272727271</v>
      </c>
      <c r="M127" s="9" t="str">
        <f>IF(AND($S127 &lt; 51, $S127 &gt; 0), "GI", "")</f>
        <v/>
      </c>
      <c r="N127" s="9" t="str">
        <f>IF(AND($T127 &lt; 51, $T127 &gt; 0), "MC", "")</f>
        <v/>
      </c>
      <c r="O127" s="9" t="str">
        <f t="shared" si="34"/>
        <v/>
      </c>
      <c r="P127" s="9" t="str">
        <f t="shared" ref="P127:P138" si="35">IF($V127 &lt; 51, "ME", "")</f>
        <v/>
      </c>
      <c r="R127" s="9">
        <v>0</v>
      </c>
      <c r="S127" s="28">
        <v>102</v>
      </c>
      <c r="T127" s="28">
        <v>219</v>
      </c>
      <c r="U127" s="28">
        <v>191</v>
      </c>
      <c r="V127" s="9">
        <v>182</v>
      </c>
      <c r="W127" s="4" t="s">
        <v>28</v>
      </c>
      <c r="X127" s="4" t="s">
        <v>31</v>
      </c>
      <c r="Y127" s="4" t="s">
        <v>321</v>
      </c>
      <c r="AB127" s="4" t="s">
        <v>26</v>
      </c>
      <c r="AC127" s="4">
        <v>0</v>
      </c>
      <c r="AD127" s="13">
        <v>40211</v>
      </c>
      <c r="AE127" s="4" t="s">
        <v>28</v>
      </c>
      <c r="AF127" s="4" t="s">
        <v>321</v>
      </c>
      <c r="AG127" s="4" t="s">
        <v>321</v>
      </c>
      <c r="AH127" s="4" t="s">
        <v>26</v>
      </c>
      <c r="AI127" s="13" t="s">
        <v>26</v>
      </c>
      <c r="AJ127" s="4" t="s">
        <v>26</v>
      </c>
      <c r="AK127" s="4" t="s">
        <v>26</v>
      </c>
      <c r="AL127" s="4" t="s">
        <v>26</v>
      </c>
    </row>
    <row r="128" spans="1:38" x14ac:dyDescent="0.25">
      <c r="A128" s="100" t="s">
        <v>360</v>
      </c>
      <c r="B128" s="10" t="s">
        <v>105</v>
      </c>
      <c r="C128" s="10" t="s">
        <v>141</v>
      </c>
      <c r="D128" s="8">
        <v>6507</v>
      </c>
      <c r="E128" s="8">
        <v>2282</v>
      </c>
      <c r="F128" s="11">
        <v>7688725.0000000009</v>
      </c>
      <c r="G128" s="12">
        <f t="shared" si="27"/>
        <v>3369.2922874671344</v>
      </c>
      <c r="H128" s="12">
        <f t="shared" si="28"/>
        <v>1181.6082680190566</v>
      </c>
      <c r="I128" s="40">
        <v>634</v>
      </c>
      <c r="J128" s="21">
        <v>0</v>
      </c>
      <c r="K128" s="9">
        <v>9</v>
      </c>
      <c r="L128" s="27">
        <f t="shared" si="29"/>
        <v>0.81818181818181823</v>
      </c>
      <c r="M128" s="9" t="str">
        <f>IF(AND($S128 &lt; 51, $S128 &gt; 0), "GI", "")</f>
        <v/>
      </c>
      <c r="N128" s="9" t="str">
        <f>IF(AND($T128 &lt; 51, $T128 &gt; 0), "MC", "")</f>
        <v/>
      </c>
      <c r="O128" s="9" t="str">
        <f t="shared" si="34"/>
        <v>MP</v>
      </c>
      <c r="P128" s="9" t="str">
        <f t="shared" si="35"/>
        <v/>
      </c>
      <c r="Q128" s="9" t="s">
        <v>5</v>
      </c>
      <c r="R128" s="9">
        <v>1</v>
      </c>
      <c r="S128" s="28">
        <v>79</v>
      </c>
      <c r="T128" s="28">
        <v>66</v>
      </c>
      <c r="U128" s="28">
        <v>44</v>
      </c>
      <c r="V128" s="9">
        <v>288</v>
      </c>
      <c r="W128" s="4" t="s">
        <v>321</v>
      </c>
      <c r="X128" s="4" t="s">
        <v>31</v>
      </c>
      <c r="Y128" s="4" t="s">
        <v>321</v>
      </c>
      <c r="AB128" s="4" t="s">
        <v>28</v>
      </c>
      <c r="AC128" s="4">
        <v>3</v>
      </c>
      <c r="AD128" s="13">
        <v>32857</v>
      </c>
      <c r="AE128" s="4" t="s">
        <v>321</v>
      </c>
      <c r="AF128" s="4" t="s">
        <v>321</v>
      </c>
      <c r="AG128" s="4" t="s">
        <v>321</v>
      </c>
      <c r="AH128" s="4" t="s">
        <v>26</v>
      </c>
      <c r="AI128" s="23" t="s">
        <v>28</v>
      </c>
      <c r="AJ128" s="4" t="s">
        <v>26</v>
      </c>
      <c r="AK128" s="4" t="s">
        <v>26</v>
      </c>
      <c r="AL128" s="4" t="s">
        <v>26</v>
      </c>
    </row>
    <row r="129" spans="1:38" x14ac:dyDescent="0.25">
      <c r="A129" s="101" t="s">
        <v>361</v>
      </c>
      <c r="B129" s="10" t="s">
        <v>163</v>
      </c>
      <c r="C129" s="10" t="s">
        <v>150</v>
      </c>
      <c r="D129" s="8">
        <v>2071</v>
      </c>
      <c r="E129" s="8">
        <v>1085</v>
      </c>
      <c r="F129" s="11">
        <v>400911.11000000051</v>
      </c>
      <c r="G129" s="12">
        <f t="shared" si="27"/>
        <v>369.50332718894055</v>
      </c>
      <c r="H129" s="12">
        <f t="shared" si="28"/>
        <v>193.58334620956086</v>
      </c>
      <c r="I129" s="40">
        <v>180</v>
      </c>
      <c r="J129" s="21">
        <v>-0.48006181487312061</v>
      </c>
      <c r="K129" s="9">
        <v>6</v>
      </c>
      <c r="L129" s="27">
        <f t="shared" si="29"/>
        <v>0.54545454545454541</v>
      </c>
      <c r="M129" s="9" t="s">
        <v>7</v>
      </c>
      <c r="N129" s="9" t="str">
        <f>IF(AND($T129 &lt; 51, $T129 &gt; 0), "MC", "")</f>
        <v/>
      </c>
      <c r="O129" s="9" t="str">
        <f t="shared" si="34"/>
        <v/>
      </c>
      <c r="P129" s="9" t="str">
        <f t="shared" si="35"/>
        <v/>
      </c>
      <c r="Q129" s="9" t="s">
        <v>7</v>
      </c>
      <c r="R129" s="9">
        <v>1</v>
      </c>
      <c r="S129" s="28">
        <v>53</v>
      </c>
      <c r="T129" s="28">
        <v>106</v>
      </c>
      <c r="U129" s="28"/>
      <c r="V129" s="9">
        <v>467</v>
      </c>
      <c r="W129" s="14" t="s">
        <v>28</v>
      </c>
      <c r="X129" s="4" t="s">
        <v>27</v>
      </c>
      <c r="Y129" s="4" t="s">
        <v>321</v>
      </c>
      <c r="AB129" s="4" t="s">
        <v>26</v>
      </c>
      <c r="AC129" s="4">
        <v>0</v>
      </c>
      <c r="AD129" s="13">
        <v>36880</v>
      </c>
      <c r="AE129" s="4" t="s">
        <v>26</v>
      </c>
      <c r="AF129" s="4" t="s">
        <v>26</v>
      </c>
      <c r="AG129" s="4" t="s">
        <v>321</v>
      </c>
      <c r="AH129" s="4" t="s">
        <v>26</v>
      </c>
      <c r="AI129" s="13" t="s">
        <v>26</v>
      </c>
      <c r="AJ129" s="4" t="s">
        <v>26</v>
      </c>
      <c r="AK129" s="4" t="s">
        <v>26</v>
      </c>
      <c r="AL129" s="4" t="s">
        <v>26</v>
      </c>
    </row>
    <row r="130" spans="1:38" x14ac:dyDescent="0.25">
      <c r="A130" s="101" t="s">
        <v>361</v>
      </c>
      <c r="B130" s="10" t="s">
        <v>95</v>
      </c>
      <c r="C130" s="10" t="s">
        <v>135</v>
      </c>
      <c r="D130" s="8">
        <v>2109</v>
      </c>
      <c r="E130" s="8">
        <v>431</v>
      </c>
      <c r="F130" s="11">
        <v>6909794.6082999976</v>
      </c>
      <c r="G130" s="12">
        <f t="shared" ref="G130:G161" si="36">F130/E130</f>
        <v>16032.006051740134</v>
      </c>
      <c r="H130" s="12">
        <f t="shared" ref="H130:H159" si="37">F130/D130</f>
        <v>3276.3369408724502</v>
      </c>
      <c r="I130" s="40">
        <v>1850</v>
      </c>
      <c r="J130" s="21">
        <v>0</v>
      </c>
      <c r="K130" s="9">
        <v>6</v>
      </c>
      <c r="L130" s="27">
        <f t="shared" ref="L130:L161" si="38">(K130/11)</f>
        <v>0.54545454545454541</v>
      </c>
      <c r="M130" s="9" t="str">
        <f>IF(AND($S130 &lt; 51, $S130 &gt; 0), "GI", "")</f>
        <v/>
      </c>
      <c r="N130" s="9" t="s">
        <v>6</v>
      </c>
      <c r="O130" s="9" t="s">
        <v>5</v>
      </c>
      <c r="P130" s="9" t="str">
        <f t="shared" si="35"/>
        <v/>
      </c>
      <c r="Q130" s="9" t="s">
        <v>324</v>
      </c>
      <c r="R130" s="9">
        <v>2</v>
      </c>
      <c r="S130" s="28">
        <v>79</v>
      </c>
      <c r="T130" s="28">
        <v>55</v>
      </c>
      <c r="U130" s="28">
        <v>63</v>
      </c>
      <c r="V130" s="9">
        <v>202</v>
      </c>
      <c r="W130" s="14" t="s">
        <v>28</v>
      </c>
      <c r="X130" s="4" t="s">
        <v>31</v>
      </c>
      <c r="Y130" s="4" t="s">
        <v>28</v>
      </c>
      <c r="AA130" s="4">
        <v>5</v>
      </c>
      <c r="AB130" s="4" t="s">
        <v>28</v>
      </c>
      <c r="AC130" s="4">
        <v>4</v>
      </c>
      <c r="AD130" s="13">
        <v>40865</v>
      </c>
      <c r="AE130" s="4" t="s">
        <v>28</v>
      </c>
      <c r="AF130" s="4" t="s">
        <v>321</v>
      </c>
      <c r="AG130" s="4" t="s">
        <v>321</v>
      </c>
      <c r="AH130" s="4" t="s">
        <v>385</v>
      </c>
      <c r="AI130" s="23" t="s">
        <v>28</v>
      </c>
      <c r="AJ130" s="4" t="s">
        <v>26</v>
      </c>
      <c r="AK130" s="4" t="s">
        <v>26</v>
      </c>
      <c r="AL130" s="4" t="s">
        <v>26</v>
      </c>
    </row>
    <row r="131" spans="1:38" ht="39.6" x14ac:dyDescent="0.25">
      <c r="A131" s="102" t="s">
        <v>362</v>
      </c>
      <c r="B131" s="10" t="s">
        <v>223</v>
      </c>
      <c r="C131" s="10" t="s">
        <v>401</v>
      </c>
      <c r="D131" s="8">
        <v>809</v>
      </c>
      <c r="E131" s="8">
        <v>115</v>
      </c>
      <c r="F131" s="11">
        <v>4442793.8199999994</v>
      </c>
      <c r="G131" s="12">
        <f t="shared" si="36"/>
        <v>38632.989739130426</v>
      </c>
      <c r="H131" s="12">
        <f t="shared" si="37"/>
        <v>5491.7105315203944</v>
      </c>
      <c r="I131" s="40">
        <v>1614.5</v>
      </c>
      <c r="J131" s="21">
        <v>0</v>
      </c>
      <c r="K131" s="9">
        <v>7</v>
      </c>
      <c r="L131" s="27">
        <f t="shared" si="38"/>
        <v>0.63636363636363635</v>
      </c>
      <c r="M131" s="9" t="s">
        <v>7</v>
      </c>
      <c r="N131" s="9" t="str">
        <f t="shared" ref="N131:N136" si="39">IF(AND($T131 &lt; 51, $T131 &gt; 0), "MC", "")</f>
        <v/>
      </c>
      <c r="O131" s="9" t="str">
        <f t="shared" ref="O131:O153" si="40">IF(AND($U131 &lt; 51, $U131 &gt; 0), "MP", "")</f>
        <v/>
      </c>
      <c r="P131" s="9" t="str">
        <f t="shared" si="35"/>
        <v/>
      </c>
      <c r="Q131" s="9" t="s">
        <v>7</v>
      </c>
      <c r="R131" s="9">
        <v>1</v>
      </c>
      <c r="S131" s="28">
        <v>63</v>
      </c>
      <c r="T131" s="28">
        <v>106</v>
      </c>
      <c r="U131" s="28">
        <v>109</v>
      </c>
      <c r="V131" s="9">
        <v>150</v>
      </c>
      <c r="W131" s="4" t="s">
        <v>28</v>
      </c>
      <c r="X131" s="4" t="s">
        <v>31</v>
      </c>
      <c r="Y131" s="4" t="s">
        <v>321</v>
      </c>
      <c r="AB131" s="4" t="s">
        <v>28</v>
      </c>
      <c r="AC131" s="4">
        <v>10</v>
      </c>
      <c r="AD131" s="13">
        <v>34464</v>
      </c>
      <c r="AE131" s="4" t="s">
        <v>26</v>
      </c>
      <c r="AF131" s="4" t="s">
        <v>321</v>
      </c>
      <c r="AG131" s="4" t="s">
        <v>321</v>
      </c>
      <c r="AH131" s="4" t="s">
        <v>26</v>
      </c>
      <c r="AI131" s="23" t="s">
        <v>28</v>
      </c>
      <c r="AJ131" s="4" t="s">
        <v>26</v>
      </c>
      <c r="AK131" s="4" t="s">
        <v>26</v>
      </c>
      <c r="AL131" s="4" t="s">
        <v>26</v>
      </c>
    </row>
    <row r="132" spans="1:38" ht="26.4" x14ac:dyDescent="0.25">
      <c r="A132" s="102" t="s">
        <v>362</v>
      </c>
      <c r="B132" s="10" t="s">
        <v>192</v>
      </c>
      <c r="C132" s="10" t="s">
        <v>270</v>
      </c>
      <c r="D132" s="8">
        <v>1367</v>
      </c>
      <c r="E132" s="8">
        <v>183</v>
      </c>
      <c r="F132" s="11">
        <v>4565021.25</v>
      </c>
      <c r="G132" s="12">
        <f t="shared" si="36"/>
        <v>24945.471311475409</v>
      </c>
      <c r="H132" s="12">
        <f t="shared" si="37"/>
        <v>3339.4449524506217</v>
      </c>
      <c r="I132" s="40">
        <v>1369.2</v>
      </c>
      <c r="J132" s="21">
        <v>1.3163668275559123E-3</v>
      </c>
      <c r="K132" s="9">
        <v>4</v>
      </c>
      <c r="L132" s="27">
        <f t="shared" si="38"/>
        <v>0.36363636363636365</v>
      </c>
      <c r="M132" s="9" t="str">
        <f>IF(AND($S132 &lt; 51, $S132 &gt; 0), "GI", "")</f>
        <v/>
      </c>
      <c r="N132" s="9" t="str">
        <f t="shared" si="39"/>
        <v/>
      </c>
      <c r="O132" s="9" t="str">
        <f t="shared" si="40"/>
        <v/>
      </c>
      <c r="P132" s="9" t="str">
        <f t="shared" si="35"/>
        <v/>
      </c>
      <c r="R132" s="9">
        <v>0</v>
      </c>
      <c r="S132" s="28">
        <v>136</v>
      </c>
      <c r="T132" s="28">
        <v>106</v>
      </c>
      <c r="U132" s="28">
        <v>85</v>
      </c>
      <c r="V132" s="9">
        <v>179</v>
      </c>
      <c r="W132" s="4" t="s">
        <v>321</v>
      </c>
      <c r="X132" s="4" t="s">
        <v>31</v>
      </c>
      <c r="Y132" s="4" t="s">
        <v>321</v>
      </c>
      <c r="AB132" s="4" t="s">
        <v>28</v>
      </c>
      <c r="AC132" s="4">
        <v>10</v>
      </c>
      <c r="AD132" s="13">
        <v>40464</v>
      </c>
      <c r="AE132" s="4" t="s">
        <v>321</v>
      </c>
      <c r="AF132" s="4" t="s">
        <v>321</v>
      </c>
      <c r="AG132" s="4" t="s">
        <v>321</v>
      </c>
      <c r="AH132" s="4" t="s">
        <v>26</v>
      </c>
      <c r="AI132" s="23" t="s">
        <v>28</v>
      </c>
      <c r="AJ132" s="4" t="s">
        <v>26</v>
      </c>
      <c r="AK132" s="4" t="s">
        <v>26</v>
      </c>
      <c r="AL132" s="4" t="s">
        <v>26</v>
      </c>
    </row>
    <row r="133" spans="1:38" ht="26.4" x14ac:dyDescent="0.25">
      <c r="A133" s="103" t="s">
        <v>363</v>
      </c>
      <c r="B133" s="10" t="s">
        <v>232</v>
      </c>
      <c r="C133" s="10" t="s">
        <v>313</v>
      </c>
      <c r="D133" s="8">
        <v>57508</v>
      </c>
      <c r="E133" s="8">
        <v>50114</v>
      </c>
      <c r="F133" s="11">
        <v>461840.40999999933</v>
      </c>
      <c r="G133" s="12">
        <f t="shared" si="36"/>
        <v>9.2157961846988741</v>
      </c>
      <c r="H133" s="12">
        <f t="shared" si="37"/>
        <v>8.0308897892467019</v>
      </c>
      <c r="I133" s="40">
        <v>11.91</v>
      </c>
      <c r="J133" s="21">
        <v>1.7513882956001713E-2</v>
      </c>
      <c r="K133" s="9">
        <v>10</v>
      </c>
      <c r="L133" s="27">
        <f t="shared" si="38"/>
        <v>0.90909090909090906</v>
      </c>
      <c r="M133" s="9" t="str">
        <f>IF(AND($S133 &lt; 51, $S133 &gt; 0), "GI", "")</f>
        <v/>
      </c>
      <c r="N133" s="9" t="str">
        <f t="shared" si="39"/>
        <v/>
      </c>
      <c r="O133" s="9" t="str">
        <f t="shared" si="40"/>
        <v>MP</v>
      </c>
      <c r="P133" s="9" t="str">
        <f t="shared" si="35"/>
        <v/>
      </c>
      <c r="Q133" s="9" t="s">
        <v>5</v>
      </c>
      <c r="R133" s="9">
        <v>1</v>
      </c>
      <c r="S133" s="28">
        <v>63</v>
      </c>
      <c r="T133" s="28"/>
      <c r="U133" s="28">
        <v>25</v>
      </c>
      <c r="V133" s="9">
        <v>672</v>
      </c>
      <c r="W133" s="4" t="s">
        <v>321</v>
      </c>
      <c r="X133" s="4" t="s">
        <v>27</v>
      </c>
      <c r="Y133" s="4" t="s">
        <v>321</v>
      </c>
      <c r="AB133" s="4" t="s">
        <v>28</v>
      </c>
      <c r="AC133" s="4">
        <v>1</v>
      </c>
      <c r="AD133" s="13">
        <v>30900</v>
      </c>
      <c r="AE133" s="4" t="s">
        <v>26</v>
      </c>
      <c r="AF133" s="4" t="s">
        <v>321</v>
      </c>
      <c r="AG133" s="4" t="s">
        <v>321</v>
      </c>
      <c r="AH133" s="4" t="s">
        <v>385</v>
      </c>
      <c r="AI133" s="13" t="s">
        <v>26</v>
      </c>
      <c r="AJ133" s="4" t="s">
        <v>26</v>
      </c>
      <c r="AK133" s="4" t="s">
        <v>26</v>
      </c>
      <c r="AL133" s="4" t="s">
        <v>28</v>
      </c>
    </row>
    <row r="134" spans="1:38" x14ac:dyDescent="0.25">
      <c r="A134" s="104" t="s">
        <v>364</v>
      </c>
      <c r="B134" s="10" t="s">
        <v>46</v>
      </c>
      <c r="C134" s="10" t="s">
        <v>46</v>
      </c>
      <c r="D134" s="15">
        <v>42024</v>
      </c>
      <c r="E134" s="15">
        <v>12173</v>
      </c>
      <c r="F134" s="16">
        <v>1343659.98</v>
      </c>
      <c r="G134" s="12">
        <f t="shared" si="36"/>
        <v>110.38034831183768</v>
      </c>
      <c r="H134" s="12">
        <f t="shared" si="37"/>
        <v>31.973633637921189</v>
      </c>
      <c r="I134" s="40">
        <v>84.91</v>
      </c>
      <c r="J134" s="21">
        <v>0</v>
      </c>
      <c r="K134" s="19">
        <v>10</v>
      </c>
      <c r="L134" s="27">
        <f t="shared" si="38"/>
        <v>0.90909090909090906</v>
      </c>
      <c r="M134" s="9" t="str">
        <f>IF(AND($S134 &lt; 51, $S134 &gt; 0), "GI", "")</f>
        <v>GI</v>
      </c>
      <c r="N134" s="9" t="str">
        <f t="shared" si="39"/>
        <v>MC</v>
      </c>
      <c r="O134" s="9" t="str">
        <f t="shared" si="40"/>
        <v/>
      </c>
      <c r="P134" s="9" t="str">
        <f t="shared" si="35"/>
        <v/>
      </c>
      <c r="Q134" s="9" t="s">
        <v>325</v>
      </c>
      <c r="R134" s="19">
        <v>2</v>
      </c>
      <c r="S134" s="28">
        <v>24</v>
      </c>
      <c r="T134" s="28">
        <v>23</v>
      </c>
      <c r="U134" s="28">
        <v>79</v>
      </c>
      <c r="V134" s="19">
        <v>554</v>
      </c>
      <c r="W134" s="14" t="s">
        <v>28</v>
      </c>
      <c r="X134" s="14" t="s">
        <v>27</v>
      </c>
      <c r="Y134" s="14" t="s">
        <v>28</v>
      </c>
      <c r="Z134" s="14"/>
      <c r="AA134" s="14"/>
      <c r="AB134" s="4" t="s">
        <v>26</v>
      </c>
      <c r="AC134" s="4">
        <v>0</v>
      </c>
      <c r="AD134" s="18">
        <v>35929</v>
      </c>
      <c r="AE134" s="18" t="s">
        <v>26</v>
      </c>
      <c r="AF134" s="18" t="s">
        <v>321</v>
      </c>
      <c r="AG134" s="18" t="s">
        <v>321</v>
      </c>
      <c r="AH134" s="4" t="s">
        <v>26</v>
      </c>
      <c r="AI134" s="13" t="s">
        <v>26</v>
      </c>
      <c r="AJ134" s="4" t="s">
        <v>26</v>
      </c>
      <c r="AK134" s="4" t="s">
        <v>26</v>
      </c>
      <c r="AL134" s="4" t="s">
        <v>26</v>
      </c>
    </row>
    <row r="135" spans="1:38" ht="39.6" x14ac:dyDescent="0.25">
      <c r="A135" s="84" t="s">
        <v>365</v>
      </c>
      <c r="B135" s="10" t="s">
        <v>233</v>
      </c>
      <c r="C135" s="10" t="s">
        <v>312</v>
      </c>
      <c r="D135" s="8">
        <v>362</v>
      </c>
      <c r="E135" s="8">
        <v>47</v>
      </c>
      <c r="F135" s="11">
        <v>2652909.9973999998</v>
      </c>
      <c r="G135" s="12">
        <f t="shared" si="36"/>
        <v>56444.89356170212</v>
      </c>
      <c r="H135" s="12">
        <f t="shared" si="37"/>
        <v>7328.4806558011041</v>
      </c>
      <c r="I135" s="40">
        <v>8164.09</v>
      </c>
      <c r="J135" s="21">
        <v>7.0000091743239554E-2</v>
      </c>
      <c r="K135" s="9">
        <v>5</v>
      </c>
      <c r="L135" s="27">
        <f t="shared" si="38"/>
        <v>0.45454545454545453</v>
      </c>
      <c r="M135" s="9" t="s">
        <v>7</v>
      </c>
      <c r="N135" s="9" t="str">
        <f t="shared" si="39"/>
        <v/>
      </c>
      <c r="O135" s="9" t="str">
        <f t="shared" si="40"/>
        <v/>
      </c>
      <c r="P135" s="9" t="str">
        <f t="shared" si="35"/>
        <v/>
      </c>
      <c r="Q135" s="9" t="s">
        <v>7</v>
      </c>
      <c r="R135" s="9">
        <v>1</v>
      </c>
      <c r="S135" s="28">
        <v>79</v>
      </c>
      <c r="T135" s="28">
        <v>106</v>
      </c>
      <c r="U135" s="28" t="s">
        <v>432</v>
      </c>
      <c r="V135" s="9">
        <v>138</v>
      </c>
      <c r="W135" s="4" t="s">
        <v>321</v>
      </c>
      <c r="X135" s="4" t="s">
        <v>31</v>
      </c>
      <c r="Y135" s="4" t="s">
        <v>321</v>
      </c>
      <c r="AB135" s="4" t="s">
        <v>28</v>
      </c>
      <c r="AC135" s="4">
        <v>4</v>
      </c>
      <c r="AD135" s="13">
        <v>44063</v>
      </c>
      <c r="AE135" s="4" t="s">
        <v>321</v>
      </c>
      <c r="AF135" s="4" t="s">
        <v>321</v>
      </c>
      <c r="AG135" s="4" t="s">
        <v>321</v>
      </c>
      <c r="AH135" s="4" t="s">
        <v>26</v>
      </c>
      <c r="AI135" s="13" t="s">
        <v>26</v>
      </c>
      <c r="AJ135" s="4" t="s">
        <v>26</v>
      </c>
      <c r="AK135" s="4" t="s">
        <v>26</v>
      </c>
      <c r="AL135" s="4" t="s">
        <v>26</v>
      </c>
    </row>
    <row r="136" spans="1:38" ht="39.6" x14ac:dyDescent="0.25">
      <c r="A136" s="84" t="s">
        <v>365</v>
      </c>
      <c r="B136" s="10" t="s">
        <v>51</v>
      </c>
      <c r="C136" s="10" t="s">
        <v>52</v>
      </c>
      <c r="D136" s="15">
        <v>412</v>
      </c>
      <c r="E136" s="15">
        <v>204</v>
      </c>
      <c r="F136" s="16">
        <v>13234514.450000003</v>
      </c>
      <c r="G136" s="12">
        <f t="shared" si="36"/>
        <v>64875.070833333346</v>
      </c>
      <c r="H136" s="12">
        <f t="shared" si="37"/>
        <v>32122.607888349521</v>
      </c>
      <c r="I136" s="40">
        <v>18775.599999999999</v>
      </c>
      <c r="J136" s="21">
        <v>0</v>
      </c>
      <c r="K136" s="19">
        <v>8</v>
      </c>
      <c r="L136" s="27">
        <f t="shared" si="38"/>
        <v>0.72727272727272729</v>
      </c>
      <c r="M136" s="9" t="str">
        <f>IF(AND($S136 &lt; 51, $S136 &gt; 0), "GI", "")</f>
        <v>GI</v>
      </c>
      <c r="N136" s="9" t="str">
        <f t="shared" si="39"/>
        <v>MC</v>
      </c>
      <c r="O136" s="9" t="str">
        <f t="shared" si="40"/>
        <v/>
      </c>
      <c r="P136" s="9" t="str">
        <f t="shared" si="35"/>
        <v/>
      </c>
      <c r="Q136" s="9" t="s">
        <v>325</v>
      </c>
      <c r="R136" s="9">
        <v>2</v>
      </c>
      <c r="S136" s="28">
        <v>24</v>
      </c>
      <c r="T136" s="28">
        <v>30</v>
      </c>
      <c r="U136" s="28"/>
      <c r="V136" s="19">
        <v>130</v>
      </c>
      <c r="W136" s="14" t="s">
        <v>321</v>
      </c>
      <c r="X136" s="14" t="s">
        <v>31</v>
      </c>
      <c r="Y136" s="14" t="s">
        <v>320</v>
      </c>
      <c r="Z136" s="14"/>
      <c r="AA136" s="14"/>
      <c r="AB136" s="4" t="s">
        <v>28</v>
      </c>
      <c r="AC136" s="14">
        <v>4</v>
      </c>
      <c r="AD136" s="18">
        <v>42822</v>
      </c>
      <c r="AE136" s="18" t="s">
        <v>28</v>
      </c>
      <c r="AF136" s="18" t="s">
        <v>321</v>
      </c>
      <c r="AG136" s="18" t="s">
        <v>321</v>
      </c>
      <c r="AH136" s="4" t="s">
        <v>26</v>
      </c>
      <c r="AI136" s="67" t="s">
        <v>28</v>
      </c>
      <c r="AJ136" s="4" t="s">
        <v>26</v>
      </c>
      <c r="AK136" s="4" t="s">
        <v>26</v>
      </c>
      <c r="AL136" s="4" t="s">
        <v>26</v>
      </c>
    </row>
    <row r="137" spans="1:38" ht="39.6" x14ac:dyDescent="0.25">
      <c r="A137" s="84" t="s">
        <v>365</v>
      </c>
      <c r="B137" s="10" t="s">
        <v>164</v>
      </c>
      <c r="C137" s="10" t="s">
        <v>239</v>
      </c>
      <c r="D137" s="8">
        <v>429</v>
      </c>
      <c r="E137" s="8">
        <v>39</v>
      </c>
      <c r="F137" s="11">
        <v>3362752.56</v>
      </c>
      <c r="G137" s="12">
        <f t="shared" si="36"/>
        <v>86224.424615384618</v>
      </c>
      <c r="H137" s="12">
        <f t="shared" si="37"/>
        <v>7838.5840559440558</v>
      </c>
      <c r="I137" s="40">
        <v>8209.35</v>
      </c>
      <c r="J137" s="21">
        <v>0</v>
      </c>
      <c r="K137" s="9">
        <v>5</v>
      </c>
      <c r="L137" s="27">
        <f t="shared" si="38"/>
        <v>0.45454545454545453</v>
      </c>
      <c r="M137" s="9" t="str">
        <f>IF(AND($S137 &lt; 51, $S137 &gt; 0), "GI", "")</f>
        <v/>
      </c>
      <c r="N137" s="9" t="s">
        <v>6</v>
      </c>
      <c r="O137" s="9" t="str">
        <f t="shared" si="40"/>
        <v/>
      </c>
      <c r="P137" s="9" t="str">
        <f t="shared" si="35"/>
        <v/>
      </c>
      <c r="Q137" s="9" t="s">
        <v>6</v>
      </c>
      <c r="R137" s="9">
        <v>1</v>
      </c>
      <c r="S137" s="28">
        <v>194</v>
      </c>
      <c r="T137" s="28">
        <v>66</v>
      </c>
      <c r="U137" s="28">
        <v>191</v>
      </c>
      <c r="V137" s="9">
        <v>112</v>
      </c>
      <c r="W137" s="4" t="s">
        <v>321</v>
      </c>
      <c r="X137" s="4" t="s">
        <v>31</v>
      </c>
      <c r="Y137" s="4" t="s">
        <v>28</v>
      </c>
      <c r="AA137" s="4">
        <v>1</v>
      </c>
      <c r="AB137" s="4" t="s">
        <v>28</v>
      </c>
      <c r="AC137" s="4">
        <v>4</v>
      </c>
      <c r="AD137" s="13">
        <v>38314</v>
      </c>
      <c r="AE137" s="4" t="s">
        <v>321</v>
      </c>
      <c r="AF137" s="4" t="s">
        <v>321</v>
      </c>
      <c r="AG137" s="4" t="s">
        <v>321</v>
      </c>
      <c r="AH137" s="4" t="s">
        <v>26</v>
      </c>
      <c r="AI137" s="13" t="s">
        <v>26</v>
      </c>
      <c r="AJ137" s="4" t="s">
        <v>26</v>
      </c>
      <c r="AK137" s="4" t="s">
        <v>26</v>
      </c>
      <c r="AL137" s="4" t="s">
        <v>26</v>
      </c>
    </row>
    <row r="138" spans="1:38" ht="39.6" x14ac:dyDescent="0.25">
      <c r="A138" s="84" t="s">
        <v>365</v>
      </c>
      <c r="B138" s="10" t="s">
        <v>81</v>
      </c>
      <c r="C138" s="10" t="s">
        <v>157</v>
      </c>
      <c r="D138" s="8">
        <v>3161</v>
      </c>
      <c r="E138" s="8">
        <v>1609</v>
      </c>
      <c r="F138" s="11">
        <v>1127033</v>
      </c>
      <c r="G138" s="12">
        <f t="shared" si="36"/>
        <v>700.45556246115598</v>
      </c>
      <c r="H138" s="12">
        <f t="shared" si="37"/>
        <v>356.54318253717179</v>
      </c>
      <c r="I138" s="40">
        <v>364.52</v>
      </c>
      <c r="J138" s="21">
        <v>0</v>
      </c>
      <c r="K138" s="9">
        <v>9</v>
      </c>
      <c r="L138" s="27">
        <f t="shared" si="38"/>
        <v>0.81818181818181823</v>
      </c>
      <c r="M138" s="9" t="str">
        <f>IF(AND($S138 &lt; 51, $S138 &gt; 0), "GI", "")</f>
        <v>GI</v>
      </c>
      <c r="N138" s="9" t="str">
        <f t="shared" ref="N138:N159" si="41">IF(AND($T138 &lt; 51, $T138 &gt; 0), "MC", "")</f>
        <v>MC</v>
      </c>
      <c r="O138" s="9" t="str">
        <f t="shared" si="40"/>
        <v/>
      </c>
      <c r="P138" s="9" t="str">
        <f t="shared" si="35"/>
        <v/>
      </c>
      <c r="Q138" s="9" t="s">
        <v>325</v>
      </c>
      <c r="R138" s="9">
        <v>2</v>
      </c>
      <c r="S138" s="28">
        <v>6</v>
      </c>
      <c r="T138" s="28">
        <v>30</v>
      </c>
      <c r="U138" s="28" t="s">
        <v>432</v>
      </c>
      <c r="V138" s="9">
        <v>415</v>
      </c>
      <c r="W138" s="4" t="s">
        <v>321</v>
      </c>
      <c r="X138" s="4" t="s">
        <v>27</v>
      </c>
      <c r="Y138" s="4" t="s">
        <v>321</v>
      </c>
      <c r="AB138" s="4" t="s">
        <v>26</v>
      </c>
      <c r="AC138" s="4">
        <v>0</v>
      </c>
      <c r="AD138" s="13">
        <v>44419</v>
      </c>
      <c r="AE138" s="4" t="s">
        <v>26</v>
      </c>
      <c r="AF138" s="4" t="s">
        <v>26</v>
      </c>
      <c r="AG138" s="4" t="s">
        <v>28</v>
      </c>
      <c r="AH138" s="4" t="s">
        <v>385</v>
      </c>
      <c r="AI138" s="13" t="s">
        <v>26</v>
      </c>
      <c r="AJ138" s="4" t="s">
        <v>26</v>
      </c>
      <c r="AK138" s="4" t="s">
        <v>26</v>
      </c>
      <c r="AL138" s="4" t="s">
        <v>26</v>
      </c>
    </row>
    <row r="139" spans="1:38" ht="39.6" x14ac:dyDescent="0.25">
      <c r="A139" s="84" t="s">
        <v>365</v>
      </c>
      <c r="B139" s="10" t="s">
        <v>165</v>
      </c>
      <c r="C139" s="10" t="s">
        <v>240</v>
      </c>
      <c r="D139" s="8">
        <v>135</v>
      </c>
      <c r="E139" s="8">
        <v>15</v>
      </c>
      <c r="F139" s="11">
        <v>2150262.0799999996</v>
      </c>
      <c r="G139" s="12">
        <f t="shared" si="36"/>
        <v>143350.80533333329</v>
      </c>
      <c r="H139" s="12">
        <f t="shared" si="37"/>
        <v>15927.867259259256</v>
      </c>
      <c r="I139" s="40">
        <v>5820</v>
      </c>
      <c r="J139" s="21">
        <v>5.0541516245487361E-2</v>
      </c>
      <c r="K139" s="9">
        <v>5</v>
      </c>
      <c r="L139" s="27">
        <f t="shared" si="38"/>
        <v>0.45454545454545453</v>
      </c>
      <c r="M139" s="9" t="s">
        <v>7</v>
      </c>
      <c r="N139" s="9" t="str">
        <f t="shared" si="41"/>
        <v/>
      </c>
      <c r="O139" s="9" t="str">
        <f t="shared" si="40"/>
        <v/>
      </c>
      <c r="P139" s="9" t="s">
        <v>8</v>
      </c>
      <c r="Q139" s="9" t="s">
        <v>436</v>
      </c>
      <c r="R139" s="9">
        <v>2</v>
      </c>
      <c r="S139" s="28">
        <v>63</v>
      </c>
      <c r="T139" s="28">
        <v>132</v>
      </c>
      <c r="U139" s="28">
        <v>191</v>
      </c>
      <c r="V139" s="9">
        <v>71</v>
      </c>
      <c r="W139" s="4" t="s">
        <v>28</v>
      </c>
      <c r="X139" s="4" t="s">
        <v>31</v>
      </c>
      <c r="Y139" s="4" t="s">
        <v>321</v>
      </c>
      <c r="AB139" s="4" t="s">
        <v>28</v>
      </c>
      <c r="AC139" s="4">
        <v>1</v>
      </c>
      <c r="AD139" s="13">
        <v>44033</v>
      </c>
      <c r="AE139" s="4" t="s">
        <v>28</v>
      </c>
      <c r="AF139" s="4" t="s">
        <v>26</v>
      </c>
      <c r="AG139" s="4" t="s">
        <v>26</v>
      </c>
      <c r="AH139" s="4" t="s">
        <v>26</v>
      </c>
      <c r="AI139" s="13" t="s">
        <v>26</v>
      </c>
      <c r="AJ139" s="4" t="s">
        <v>26</v>
      </c>
      <c r="AK139" s="4" t="s">
        <v>26</v>
      </c>
      <c r="AL139" s="4" t="s">
        <v>26</v>
      </c>
    </row>
    <row r="140" spans="1:38" x14ac:dyDescent="0.25">
      <c r="A140" s="96" t="s">
        <v>366</v>
      </c>
      <c r="B140" s="10" t="s">
        <v>218</v>
      </c>
      <c r="C140" s="10" t="s">
        <v>296</v>
      </c>
      <c r="D140" s="8">
        <v>32</v>
      </c>
      <c r="E140" s="8">
        <v>6</v>
      </c>
      <c r="F140" s="11">
        <v>340474.96</v>
      </c>
      <c r="G140" s="12">
        <f t="shared" si="36"/>
        <v>56745.826666666668</v>
      </c>
      <c r="H140" s="12">
        <f t="shared" si="37"/>
        <v>10639.842500000001</v>
      </c>
      <c r="I140" s="40">
        <v>12496.67</v>
      </c>
      <c r="J140" s="21">
        <v>1.9999771459167971E-2</v>
      </c>
      <c r="K140" s="9">
        <v>3</v>
      </c>
      <c r="L140" s="27">
        <f t="shared" si="38"/>
        <v>0.27272727272727271</v>
      </c>
      <c r="M140" s="9" t="str">
        <f t="shared" ref="M140:M159" si="42">IF(AND($S140 &lt; 51, $S140 &gt; 0), "GI", "")</f>
        <v/>
      </c>
      <c r="N140" s="9" t="str">
        <f t="shared" si="41"/>
        <v/>
      </c>
      <c r="O140" s="9" t="str">
        <f t="shared" si="40"/>
        <v/>
      </c>
      <c r="P140" s="9" t="str">
        <f t="shared" ref="P140:P159" si="43">IF($V140 &lt; 51, "ME", "")</f>
        <v/>
      </c>
      <c r="R140" s="9">
        <v>0</v>
      </c>
      <c r="S140" s="28">
        <v>194</v>
      </c>
      <c r="T140" s="28">
        <v>132</v>
      </c>
      <c r="U140" s="28">
        <v>191</v>
      </c>
      <c r="V140" s="9">
        <v>137</v>
      </c>
      <c r="W140" s="4" t="s">
        <v>28</v>
      </c>
      <c r="X140" s="4" t="s">
        <v>31</v>
      </c>
      <c r="Y140" s="4" t="s">
        <v>321</v>
      </c>
      <c r="AB140" s="4" t="s">
        <v>28</v>
      </c>
      <c r="AC140" s="4">
        <v>1</v>
      </c>
      <c r="AD140" s="13">
        <v>41927</v>
      </c>
      <c r="AE140" s="4" t="s">
        <v>28</v>
      </c>
      <c r="AF140" s="4" t="s">
        <v>26</v>
      </c>
      <c r="AG140" s="4" t="s">
        <v>26</v>
      </c>
      <c r="AH140" s="4" t="s">
        <v>26</v>
      </c>
      <c r="AI140" s="13" t="s">
        <v>26</v>
      </c>
      <c r="AJ140" s="4" t="s">
        <v>26</v>
      </c>
      <c r="AK140" s="4" t="s">
        <v>28</v>
      </c>
      <c r="AL140" s="4" t="s">
        <v>26</v>
      </c>
    </row>
    <row r="141" spans="1:38" ht="26.4" x14ac:dyDescent="0.25">
      <c r="A141" s="96" t="s">
        <v>366</v>
      </c>
      <c r="B141" s="10" t="s">
        <v>59</v>
      </c>
      <c r="C141" s="10" t="s">
        <v>60</v>
      </c>
      <c r="D141" s="15">
        <v>726</v>
      </c>
      <c r="E141" s="15">
        <v>86</v>
      </c>
      <c r="F141" s="16">
        <v>18141161.639999978</v>
      </c>
      <c r="G141" s="12">
        <f t="shared" si="36"/>
        <v>210943.73999999976</v>
      </c>
      <c r="H141" s="12">
        <f t="shared" si="37"/>
        <v>24987.825950413193</v>
      </c>
      <c r="I141" s="40">
        <v>25067.040000000001</v>
      </c>
      <c r="J141" s="21">
        <v>0</v>
      </c>
      <c r="K141" s="19">
        <v>8</v>
      </c>
      <c r="L141" s="27">
        <f t="shared" si="38"/>
        <v>0.72727272727272729</v>
      </c>
      <c r="M141" s="9" t="str">
        <f t="shared" si="42"/>
        <v/>
      </c>
      <c r="N141" s="9" t="str">
        <f t="shared" si="41"/>
        <v>MC</v>
      </c>
      <c r="O141" s="9" t="str">
        <f t="shared" si="40"/>
        <v/>
      </c>
      <c r="P141" s="9" t="str">
        <f t="shared" si="43"/>
        <v/>
      </c>
      <c r="Q141" s="19" t="s">
        <v>6</v>
      </c>
      <c r="R141" s="9">
        <v>1</v>
      </c>
      <c r="S141" s="28">
        <v>79</v>
      </c>
      <c r="T141" s="28">
        <v>27</v>
      </c>
      <c r="U141" s="28"/>
      <c r="V141" s="19">
        <v>52</v>
      </c>
      <c r="W141" s="14" t="s">
        <v>28</v>
      </c>
      <c r="X141" s="14" t="s">
        <v>31</v>
      </c>
      <c r="Y141" s="4" t="s">
        <v>321</v>
      </c>
      <c r="AB141" s="4" t="s">
        <v>28</v>
      </c>
      <c r="AC141" s="14">
        <v>3</v>
      </c>
      <c r="AD141" s="18">
        <v>43759</v>
      </c>
      <c r="AE141" s="18" t="s">
        <v>28</v>
      </c>
      <c r="AF141" s="18" t="s">
        <v>26</v>
      </c>
      <c r="AG141" s="18" t="s">
        <v>26</v>
      </c>
      <c r="AH141" s="4" t="s">
        <v>26</v>
      </c>
      <c r="AI141" s="67" t="s">
        <v>28</v>
      </c>
      <c r="AJ141" s="4" t="s">
        <v>26</v>
      </c>
      <c r="AK141" s="4" t="s">
        <v>26</v>
      </c>
      <c r="AL141" s="4" t="s">
        <v>28</v>
      </c>
    </row>
    <row r="142" spans="1:38" x14ac:dyDescent="0.25">
      <c r="A142" s="105" t="s">
        <v>367</v>
      </c>
      <c r="B142" s="10" t="s">
        <v>76</v>
      </c>
      <c r="C142" s="10" t="s">
        <v>120</v>
      </c>
      <c r="D142" s="8">
        <v>168754</v>
      </c>
      <c r="E142" s="8">
        <v>43068</v>
      </c>
      <c r="F142" s="11">
        <v>2371509.0900000106</v>
      </c>
      <c r="G142" s="12">
        <f t="shared" si="36"/>
        <v>55.064295764837247</v>
      </c>
      <c r="H142" s="12">
        <f t="shared" si="37"/>
        <v>14.053054090569768</v>
      </c>
      <c r="I142" s="40">
        <v>60.23</v>
      </c>
      <c r="J142" s="21">
        <v>3.1159048108200658E-2</v>
      </c>
      <c r="K142" s="9">
        <v>11</v>
      </c>
      <c r="L142" s="27">
        <f t="shared" si="38"/>
        <v>1</v>
      </c>
      <c r="M142" s="9" t="str">
        <f t="shared" si="42"/>
        <v/>
      </c>
      <c r="N142" s="9" t="str">
        <f t="shared" si="41"/>
        <v>MC</v>
      </c>
      <c r="O142" s="9" t="str">
        <f t="shared" si="40"/>
        <v>MP</v>
      </c>
      <c r="P142" s="9" t="str">
        <f t="shared" si="43"/>
        <v/>
      </c>
      <c r="Q142" s="9" t="s">
        <v>324</v>
      </c>
      <c r="R142" s="9">
        <v>2</v>
      </c>
      <c r="S142" s="28">
        <v>136</v>
      </c>
      <c r="T142" s="28">
        <v>16</v>
      </c>
      <c r="U142" s="28">
        <v>4</v>
      </c>
      <c r="V142" s="9">
        <v>608</v>
      </c>
      <c r="W142" s="14" t="s">
        <v>28</v>
      </c>
      <c r="X142" s="4" t="s">
        <v>27</v>
      </c>
      <c r="Y142" s="4" t="s">
        <v>28</v>
      </c>
      <c r="AB142" s="4" t="s">
        <v>26</v>
      </c>
      <c r="AC142" s="4">
        <v>0</v>
      </c>
      <c r="AD142" s="13">
        <v>36759</v>
      </c>
      <c r="AE142" s="4" t="s">
        <v>26</v>
      </c>
      <c r="AF142" s="4" t="s">
        <v>321</v>
      </c>
      <c r="AG142" s="4" t="s">
        <v>321</v>
      </c>
      <c r="AH142" s="4" t="s">
        <v>26</v>
      </c>
      <c r="AI142" s="4" t="s">
        <v>376</v>
      </c>
      <c r="AJ142" s="4" t="s">
        <v>26</v>
      </c>
      <c r="AK142" s="4" t="s">
        <v>26</v>
      </c>
      <c r="AL142" s="4" t="s">
        <v>28</v>
      </c>
    </row>
    <row r="143" spans="1:38" x14ac:dyDescent="0.25">
      <c r="A143" s="106" t="s">
        <v>368</v>
      </c>
      <c r="B143" s="10" t="s">
        <v>106</v>
      </c>
      <c r="C143" s="10" t="s">
        <v>142</v>
      </c>
      <c r="D143" s="8">
        <v>26610</v>
      </c>
      <c r="E143" s="8">
        <v>26744</v>
      </c>
      <c r="F143" s="11">
        <v>1467710.15</v>
      </c>
      <c r="G143" s="12">
        <f t="shared" si="36"/>
        <v>54.879978686808251</v>
      </c>
      <c r="H143" s="12">
        <f t="shared" si="37"/>
        <v>55.156337842916194</v>
      </c>
      <c r="I143" s="40">
        <v>133.64499999999998</v>
      </c>
      <c r="J143" s="21">
        <v>-2.3134273810394127E-2</v>
      </c>
      <c r="K143" s="9">
        <v>7</v>
      </c>
      <c r="L143" s="27">
        <f t="shared" si="38"/>
        <v>0.63636363636363635</v>
      </c>
      <c r="M143" s="9" t="str">
        <f t="shared" si="42"/>
        <v/>
      </c>
      <c r="N143" s="9" t="str">
        <f t="shared" si="41"/>
        <v/>
      </c>
      <c r="O143" s="9" t="str">
        <f t="shared" si="40"/>
        <v>MP</v>
      </c>
      <c r="P143" s="9" t="str">
        <f t="shared" si="43"/>
        <v/>
      </c>
      <c r="Q143" s="9" t="s">
        <v>433</v>
      </c>
      <c r="R143" s="9">
        <v>1</v>
      </c>
      <c r="S143" s="28">
        <v>301</v>
      </c>
      <c r="T143" s="28">
        <v>52</v>
      </c>
      <c r="U143" s="28">
        <v>40</v>
      </c>
      <c r="V143" s="9">
        <v>609</v>
      </c>
      <c r="W143" s="4" t="s">
        <v>321</v>
      </c>
      <c r="X143" s="4" t="s">
        <v>31</v>
      </c>
      <c r="Y143" s="4" t="s">
        <v>321</v>
      </c>
      <c r="AB143" s="4" t="s">
        <v>28</v>
      </c>
      <c r="AC143" s="4">
        <v>1</v>
      </c>
      <c r="AD143" s="13">
        <v>36687</v>
      </c>
      <c r="AE143" s="4" t="s">
        <v>321</v>
      </c>
      <c r="AF143" s="4" t="s">
        <v>321</v>
      </c>
      <c r="AG143" s="4" t="s">
        <v>321</v>
      </c>
      <c r="AH143" s="4" t="s">
        <v>26</v>
      </c>
      <c r="AI143" s="13" t="s">
        <v>26</v>
      </c>
      <c r="AJ143" s="4" t="s">
        <v>26</v>
      </c>
      <c r="AK143" s="4" t="s">
        <v>26</v>
      </c>
      <c r="AL143" s="4" t="s">
        <v>26</v>
      </c>
    </row>
    <row r="144" spans="1:38" x14ac:dyDescent="0.25">
      <c r="A144" s="106" t="s">
        <v>368</v>
      </c>
      <c r="B144" s="10" t="s">
        <v>172</v>
      </c>
      <c r="C144" s="10" t="s">
        <v>245</v>
      </c>
      <c r="D144" s="8">
        <v>10666</v>
      </c>
      <c r="E144" s="8">
        <v>10798</v>
      </c>
      <c r="F144" s="11">
        <v>578158.38</v>
      </c>
      <c r="G144" s="12">
        <f t="shared" si="36"/>
        <v>53.543098721985551</v>
      </c>
      <c r="H144" s="12">
        <f t="shared" si="37"/>
        <v>54.205735983498968</v>
      </c>
      <c r="I144" s="40">
        <v>46.08</v>
      </c>
      <c r="J144" s="21">
        <v>0</v>
      </c>
      <c r="K144" s="9">
        <v>7</v>
      </c>
      <c r="L144" s="27">
        <f t="shared" si="38"/>
        <v>0.63636363636363635</v>
      </c>
      <c r="M144" s="9" t="str">
        <f t="shared" si="42"/>
        <v/>
      </c>
      <c r="N144" s="9" t="str">
        <f t="shared" si="41"/>
        <v/>
      </c>
      <c r="O144" s="9" t="str">
        <f t="shared" si="40"/>
        <v>MP</v>
      </c>
      <c r="P144" s="9" t="str">
        <f t="shared" si="43"/>
        <v/>
      </c>
      <c r="Q144" s="9" t="s">
        <v>5</v>
      </c>
      <c r="R144" s="9">
        <v>1</v>
      </c>
      <c r="S144" s="28">
        <v>194</v>
      </c>
      <c r="T144" s="28">
        <v>66</v>
      </c>
      <c r="U144" s="28">
        <v>47</v>
      </c>
      <c r="V144" s="9">
        <v>613</v>
      </c>
      <c r="W144" s="4" t="s">
        <v>321</v>
      </c>
      <c r="X144" s="4" t="s">
        <v>31</v>
      </c>
      <c r="Y144" s="4" t="s">
        <v>321</v>
      </c>
      <c r="AB144" s="4" t="s">
        <v>28</v>
      </c>
      <c r="AC144" s="4">
        <v>1</v>
      </c>
      <c r="AD144" s="13">
        <v>40018</v>
      </c>
      <c r="AE144" s="4" t="s">
        <v>26</v>
      </c>
      <c r="AF144" s="4" t="s">
        <v>321</v>
      </c>
      <c r="AG144" s="4" t="s">
        <v>321</v>
      </c>
      <c r="AH144" s="4" t="s">
        <v>26</v>
      </c>
      <c r="AI144" s="13" t="s">
        <v>26</v>
      </c>
      <c r="AJ144" s="4" t="s">
        <v>26</v>
      </c>
      <c r="AK144" s="4" t="s">
        <v>26</v>
      </c>
      <c r="AL144" s="4" t="s">
        <v>26</v>
      </c>
    </row>
    <row r="145" spans="1:38" ht="39.6" x14ac:dyDescent="0.25">
      <c r="A145" s="94" t="s">
        <v>369</v>
      </c>
      <c r="B145" s="10" t="s">
        <v>166</v>
      </c>
      <c r="C145" s="10" t="s">
        <v>166</v>
      </c>
      <c r="D145" s="8">
        <v>61456</v>
      </c>
      <c r="E145" s="8">
        <v>17832</v>
      </c>
      <c r="F145" s="11">
        <v>569676.09</v>
      </c>
      <c r="G145" s="12">
        <f t="shared" si="36"/>
        <v>31.94684219380888</v>
      </c>
      <c r="H145" s="12">
        <f t="shared" si="37"/>
        <v>9.269657803957303</v>
      </c>
      <c r="I145" s="40">
        <v>16.344999999999999</v>
      </c>
      <c r="J145" s="21">
        <v>6.412760416666663E-2</v>
      </c>
      <c r="K145" s="9">
        <v>9</v>
      </c>
      <c r="L145" s="27">
        <f t="shared" si="38"/>
        <v>0.81818181818181823</v>
      </c>
      <c r="M145" s="9" t="str">
        <f t="shared" si="42"/>
        <v/>
      </c>
      <c r="N145" s="9" t="str">
        <f t="shared" si="41"/>
        <v/>
      </c>
      <c r="O145" s="9" t="str">
        <f t="shared" si="40"/>
        <v>MP</v>
      </c>
      <c r="P145" s="9" t="str">
        <f t="shared" si="43"/>
        <v/>
      </c>
      <c r="Q145" s="9" t="s">
        <v>5</v>
      </c>
      <c r="R145" s="9">
        <v>1</v>
      </c>
      <c r="S145" s="28">
        <v>102</v>
      </c>
      <c r="T145" s="28">
        <v>82</v>
      </c>
      <c r="U145" s="28">
        <v>25</v>
      </c>
      <c r="V145" s="9">
        <v>636</v>
      </c>
      <c r="W145" s="4" t="s">
        <v>321</v>
      </c>
      <c r="X145" s="4" t="s">
        <v>27</v>
      </c>
      <c r="Y145" s="4" t="s">
        <v>321</v>
      </c>
      <c r="AB145" s="4" t="s">
        <v>28</v>
      </c>
      <c r="AC145" s="4">
        <v>4</v>
      </c>
      <c r="AD145" s="13">
        <v>37561</v>
      </c>
      <c r="AE145" s="4" t="s">
        <v>26</v>
      </c>
      <c r="AF145" s="4" t="s">
        <v>321</v>
      </c>
      <c r="AG145" s="4" t="s">
        <v>321</v>
      </c>
      <c r="AH145" s="4" t="s">
        <v>26</v>
      </c>
      <c r="AI145" s="13" t="s">
        <v>26</v>
      </c>
      <c r="AJ145" s="4" t="s">
        <v>26</v>
      </c>
      <c r="AK145" s="4" t="s">
        <v>26</v>
      </c>
      <c r="AL145" s="4" t="s">
        <v>28</v>
      </c>
    </row>
    <row r="146" spans="1:38" x14ac:dyDescent="0.25">
      <c r="A146" s="107" t="s">
        <v>370</v>
      </c>
      <c r="B146" s="10" t="s">
        <v>87</v>
      </c>
      <c r="C146" s="10" t="s">
        <v>119</v>
      </c>
      <c r="D146" s="8">
        <v>1809</v>
      </c>
      <c r="E146" s="8">
        <v>1804</v>
      </c>
      <c r="F146" s="11">
        <v>556774.2699999999</v>
      </c>
      <c r="G146" s="12">
        <f t="shared" si="36"/>
        <v>308.633187361419</v>
      </c>
      <c r="H146" s="12">
        <f t="shared" si="37"/>
        <v>307.78013819789936</v>
      </c>
      <c r="I146" s="40">
        <v>885</v>
      </c>
      <c r="J146" s="21" t="s">
        <v>323</v>
      </c>
      <c r="K146" s="9">
        <v>8</v>
      </c>
      <c r="L146" s="27">
        <f t="shared" si="38"/>
        <v>0.72727272727272729</v>
      </c>
      <c r="M146" s="9" t="str">
        <f t="shared" si="42"/>
        <v>GI</v>
      </c>
      <c r="N146" s="9" t="str">
        <f t="shared" si="41"/>
        <v/>
      </c>
      <c r="O146" s="9" t="str">
        <f t="shared" si="40"/>
        <v/>
      </c>
      <c r="P146" s="9" t="str">
        <f t="shared" si="43"/>
        <v/>
      </c>
      <c r="Q146" s="9" t="s">
        <v>7</v>
      </c>
      <c r="R146" s="9">
        <v>1</v>
      </c>
      <c r="S146" s="28">
        <v>24</v>
      </c>
      <c r="T146" s="28">
        <v>106</v>
      </c>
      <c r="U146" s="28">
        <v>191</v>
      </c>
      <c r="V146" s="9">
        <v>483</v>
      </c>
      <c r="W146" s="4" t="s">
        <v>321</v>
      </c>
      <c r="X146" s="4" t="s">
        <v>31</v>
      </c>
      <c r="Y146" s="4" t="s">
        <v>321</v>
      </c>
      <c r="AB146" s="4" t="s">
        <v>28</v>
      </c>
      <c r="AC146" s="4">
        <v>2</v>
      </c>
      <c r="AD146" s="13">
        <v>45119</v>
      </c>
      <c r="AE146" s="4" t="s">
        <v>321</v>
      </c>
      <c r="AF146" s="4" t="s">
        <v>321</v>
      </c>
      <c r="AG146" s="4" t="s">
        <v>321</v>
      </c>
      <c r="AH146" s="4" t="s">
        <v>26</v>
      </c>
      <c r="AI146" s="13" t="s">
        <v>26</v>
      </c>
      <c r="AJ146" s="4" t="s">
        <v>26</v>
      </c>
      <c r="AK146" s="4" t="s">
        <v>26</v>
      </c>
      <c r="AL146" s="4" t="s">
        <v>26</v>
      </c>
    </row>
    <row r="147" spans="1:38" x14ac:dyDescent="0.25">
      <c r="A147" s="107" t="s">
        <v>370</v>
      </c>
      <c r="B147" s="10" t="s">
        <v>74</v>
      </c>
      <c r="C147" s="10" t="s">
        <v>119</v>
      </c>
      <c r="D147" s="8">
        <v>4838</v>
      </c>
      <c r="E147" s="8">
        <v>4837</v>
      </c>
      <c r="F147" s="11">
        <v>1424428.0500000108</v>
      </c>
      <c r="G147" s="12">
        <f t="shared" si="36"/>
        <v>294.48584866653107</v>
      </c>
      <c r="H147" s="12">
        <f t="shared" si="37"/>
        <v>294.42497933030398</v>
      </c>
      <c r="I147" s="40">
        <v>2800</v>
      </c>
      <c r="J147" s="21" t="s">
        <v>323</v>
      </c>
      <c r="K147" s="9">
        <v>8</v>
      </c>
      <c r="L147" s="27">
        <f t="shared" si="38"/>
        <v>0.72727272727272729</v>
      </c>
      <c r="M147" s="9" t="str">
        <f t="shared" si="42"/>
        <v>GI</v>
      </c>
      <c r="N147" s="9" t="str">
        <f t="shared" si="41"/>
        <v/>
      </c>
      <c r="O147" s="9" t="str">
        <f t="shared" si="40"/>
        <v/>
      </c>
      <c r="P147" s="9" t="str">
        <f t="shared" si="43"/>
        <v/>
      </c>
      <c r="Q147" s="9" t="s">
        <v>7</v>
      </c>
      <c r="R147" s="9">
        <v>1</v>
      </c>
      <c r="S147" s="28">
        <v>16</v>
      </c>
      <c r="T147" s="28">
        <v>66</v>
      </c>
      <c r="U147" s="28">
        <v>191</v>
      </c>
      <c r="V147" s="9">
        <v>487</v>
      </c>
      <c r="W147" s="4" t="s">
        <v>321</v>
      </c>
      <c r="X147" s="4" t="s">
        <v>31</v>
      </c>
      <c r="Y147" s="4" t="s">
        <v>321</v>
      </c>
      <c r="AB147" s="4" t="s">
        <v>28</v>
      </c>
      <c r="AC147" s="4">
        <v>2</v>
      </c>
      <c r="AD147" s="13">
        <v>45049</v>
      </c>
      <c r="AE147" s="4" t="s">
        <v>321</v>
      </c>
      <c r="AF147" s="4" t="s">
        <v>321</v>
      </c>
      <c r="AG147" s="4" t="s">
        <v>321</v>
      </c>
      <c r="AH147" s="4" t="s">
        <v>26</v>
      </c>
      <c r="AI147" s="13" t="s">
        <v>26</v>
      </c>
      <c r="AJ147" s="4" t="s">
        <v>26</v>
      </c>
      <c r="AK147" s="4" t="s">
        <v>26</v>
      </c>
      <c r="AL147" s="4" t="s">
        <v>26</v>
      </c>
    </row>
    <row r="148" spans="1:38" ht="26.4" x14ac:dyDescent="0.25">
      <c r="A148" s="107" t="s">
        <v>370</v>
      </c>
      <c r="B148" s="10" t="s">
        <v>72</v>
      </c>
      <c r="C148" s="10" t="s">
        <v>399</v>
      </c>
      <c r="D148" s="8">
        <v>76134</v>
      </c>
      <c r="E148" s="8">
        <v>75723</v>
      </c>
      <c r="F148" s="11">
        <v>7512156.8200000534</v>
      </c>
      <c r="G148" s="12">
        <f t="shared" si="36"/>
        <v>99.205747527172107</v>
      </c>
      <c r="H148" s="12">
        <f t="shared" si="37"/>
        <v>98.670197546431993</v>
      </c>
      <c r="I148" s="40">
        <v>661.25</v>
      </c>
      <c r="J148" s="21" t="s">
        <v>323</v>
      </c>
      <c r="K148" s="9">
        <v>10</v>
      </c>
      <c r="L148" s="27">
        <f t="shared" si="38"/>
        <v>0.90909090909090906</v>
      </c>
      <c r="M148" s="9" t="str">
        <f t="shared" si="42"/>
        <v>GI</v>
      </c>
      <c r="N148" s="9" t="str">
        <f t="shared" si="41"/>
        <v>MC</v>
      </c>
      <c r="O148" s="9" t="str">
        <f t="shared" si="40"/>
        <v>MP</v>
      </c>
      <c r="P148" s="9" t="str">
        <f t="shared" si="43"/>
        <v/>
      </c>
      <c r="Q148" s="9" t="s">
        <v>384</v>
      </c>
      <c r="R148" s="9">
        <v>3</v>
      </c>
      <c r="S148" s="28">
        <v>7</v>
      </c>
      <c r="T148" s="28">
        <v>36</v>
      </c>
      <c r="U148" s="28">
        <v>20</v>
      </c>
      <c r="V148" s="9">
        <v>566</v>
      </c>
      <c r="W148" s="4" t="s">
        <v>321</v>
      </c>
      <c r="X148" s="4" t="s">
        <v>31</v>
      </c>
      <c r="Y148" s="4" t="s">
        <v>321</v>
      </c>
      <c r="AB148" s="4" t="s">
        <v>28</v>
      </c>
      <c r="AC148" s="4">
        <v>1</v>
      </c>
      <c r="AD148" s="13">
        <v>44699</v>
      </c>
      <c r="AE148" s="4" t="s">
        <v>321</v>
      </c>
      <c r="AF148" s="4" t="s">
        <v>321</v>
      </c>
      <c r="AG148" s="4" t="s">
        <v>321</v>
      </c>
      <c r="AH148" s="4" t="s">
        <v>26</v>
      </c>
      <c r="AI148" s="4" t="s">
        <v>376</v>
      </c>
      <c r="AJ148" s="4" t="s">
        <v>26</v>
      </c>
      <c r="AK148" s="4" t="s">
        <v>26</v>
      </c>
      <c r="AL148" s="4" t="s">
        <v>26</v>
      </c>
    </row>
    <row r="149" spans="1:38" x14ac:dyDescent="0.25">
      <c r="A149" s="107" t="s">
        <v>370</v>
      </c>
      <c r="B149" s="10" t="s">
        <v>231</v>
      </c>
      <c r="C149" s="10" t="s">
        <v>311</v>
      </c>
      <c r="D149" s="8">
        <v>11490</v>
      </c>
      <c r="E149" s="8">
        <v>10307</v>
      </c>
      <c r="F149" s="11">
        <v>1118568.27</v>
      </c>
      <c r="G149" s="12">
        <f t="shared" si="36"/>
        <v>108.5251062384787</v>
      </c>
      <c r="H149" s="12">
        <f t="shared" si="37"/>
        <v>97.351459530026105</v>
      </c>
      <c r="I149" s="40">
        <v>170.21499999999997</v>
      </c>
      <c r="J149" s="21">
        <v>0</v>
      </c>
      <c r="K149" s="9">
        <v>1</v>
      </c>
      <c r="L149" s="27">
        <f t="shared" si="38"/>
        <v>9.0909090909090912E-2</v>
      </c>
      <c r="M149" s="9" t="str">
        <f t="shared" si="42"/>
        <v/>
      </c>
      <c r="N149" s="9" t="str">
        <f t="shared" si="41"/>
        <v/>
      </c>
      <c r="O149" s="9" t="str">
        <f t="shared" si="40"/>
        <v/>
      </c>
      <c r="P149" s="9" t="str">
        <f t="shared" si="43"/>
        <v/>
      </c>
      <c r="R149" s="9">
        <v>0</v>
      </c>
      <c r="S149" s="28">
        <v>136</v>
      </c>
      <c r="T149" s="28">
        <v>132</v>
      </c>
      <c r="U149" s="28">
        <v>109</v>
      </c>
      <c r="V149" s="9">
        <v>559</v>
      </c>
      <c r="W149" s="4" t="s">
        <v>321</v>
      </c>
      <c r="X149" s="4" t="s">
        <v>31</v>
      </c>
      <c r="Y149" s="4" t="s">
        <v>321</v>
      </c>
      <c r="AB149" s="4" t="s">
        <v>28</v>
      </c>
      <c r="AC149" s="4">
        <v>2</v>
      </c>
      <c r="AD149" s="13">
        <v>39169</v>
      </c>
      <c r="AE149" s="4" t="s">
        <v>321</v>
      </c>
      <c r="AF149" s="4" t="s">
        <v>321</v>
      </c>
      <c r="AG149" s="4" t="s">
        <v>321</v>
      </c>
      <c r="AH149" s="4" t="s">
        <v>26</v>
      </c>
      <c r="AI149" s="13" t="s">
        <v>26</v>
      </c>
      <c r="AJ149" s="4" t="s">
        <v>26</v>
      </c>
      <c r="AK149" s="4" t="s">
        <v>26</v>
      </c>
      <c r="AL149" s="4" t="s">
        <v>26</v>
      </c>
    </row>
    <row r="150" spans="1:38" ht="52.8" x14ac:dyDescent="0.25">
      <c r="A150" s="107" t="s">
        <v>370</v>
      </c>
      <c r="B150" s="10" t="s">
        <v>90</v>
      </c>
      <c r="C150" s="10" t="s">
        <v>130</v>
      </c>
      <c r="D150" s="8">
        <v>131030</v>
      </c>
      <c r="E150" s="8">
        <v>117694</v>
      </c>
      <c r="F150" s="11">
        <v>3436941.3799999994</v>
      </c>
      <c r="G150" s="12">
        <f t="shared" si="36"/>
        <v>29.202349992353046</v>
      </c>
      <c r="H150" s="12">
        <f t="shared" si="37"/>
        <v>26.230186827444093</v>
      </c>
      <c r="I150" s="40">
        <v>172.63</v>
      </c>
      <c r="J150" s="21">
        <v>2.8753612824409216E-2</v>
      </c>
      <c r="K150" s="9">
        <v>11</v>
      </c>
      <c r="L150" s="27">
        <f t="shared" si="38"/>
        <v>1</v>
      </c>
      <c r="M150" s="9" t="str">
        <f t="shared" si="42"/>
        <v>GI</v>
      </c>
      <c r="N150" s="9" t="str">
        <f t="shared" si="41"/>
        <v>MC</v>
      </c>
      <c r="O150" s="9" t="str">
        <f t="shared" si="40"/>
        <v>MP</v>
      </c>
      <c r="P150" s="9" t="str">
        <f t="shared" si="43"/>
        <v/>
      </c>
      <c r="Q150" s="9" t="s">
        <v>327</v>
      </c>
      <c r="R150" s="9">
        <v>3</v>
      </c>
      <c r="S150" s="28">
        <v>32</v>
      </c>
      <c r="T150" s="28">
        <v>36</v>
      </c>
      <c r="U150" s="28">
        <v>3</v>
      </c>
      <c r="V150" s="9">
        <v>444</v>
      </c>
      <c r="W150" s="4" t="s">
        <v>321</v>
      </c>
      <c r="X150" s="4" t="s">
        <v>31</v>
      </c>
      <c r="Y150" s="4" t="s">
        <v>321</v>
      </c>
      <c r="AB150" s="4" t="s">
        <v>28</v>
      </c>
      <c r="AC150" s="4">
        <v>5</v>
      </c>
      <c r="AD150" s="13">
        <v>44014</v>
      </c>
      <c r="AE150" s="4" t="s">
        <v>321</v>
      </c>
      <c r="AF150" s="4" t="s">
        <v>321</v>
      </c>
      <c r="AG150" s="4" t="s">
        <v>321</v>
      </c>
      <c r="AH150" s="4" t="s">
        <v>26</v>
      </c>
      <c r="AI150" s="4" t="s">
        <v>376</v>
      </c>
      <c r="AJ150" s="4" t="s">
        <v>26</v>
      </c>
      <c r="AK150" s="4" t="s">
        <v>26</v>
      </c>
      <c r="AL150" s="4" t="s">
        <v>26</v>
      </c>
    </row>
    <row r="151" spans="1:38" ht="26.4" x14ac:dyDescent="0.25">
      <c r="A151" s="107" t="s">
        <v>370</v>
      </c>
      <c r="B151" s="10" t="s">
        <v>71</v>
      </c>
      <c r="C151" s="10" t="s">
        <v>402</v>
      </c>
      <c r="D151" s="8">
        <v>17235</v>
      </c>
      <c r="E151" s="8">
        <v>15598</v>
      </c>
      <c r="F151" s="11">
        <v>5611809.9999998389</v>
      </c>
      <c r="G151" s="12">
        <f t="shared" si="36"/>
        <v>359.77753558147447</v>
      </c>
      <c r="H151" s="12">
        <f t="shared" si="37"/>
        <v>325.60545401797731</v>
      </c>
      <c r="I151" s="40">
        <v>287.54000000000002</v>
      </c>
      <c r="J151" s="21">
        <v>6.9836663318078807E-2</v>
      </c>
      <c r="K151" s="9">
        <v>8</v>
      </c>
      <c r="L151" s="27">
        <f t="shared" si="38"/>
        <v>0.72727272727272729</v>
      </c>
      <c r="M151" s="9" t="str">
        <f t="shared" si="42"/>
        <v>GI</v>
      </c>
      <c r="N151" s="9" t="str">
        <f t="shared" si="41"/>
        <v>MC</v>
      </c>
      <c r="O151" s="9" t="str">
        <f t="shared" si="40"/>
        <v>MP</v>
      </c>
      <c r="P151" s="9" t="str">
        <f t="shared" si="43"/>
        <v/>
      </c>
      <c r="Q151" s="9" t="s">
        <v>327</v>
      </c>
      <c r="R151" s="9">
        <v>3</v>
      </c>
      <c r="S151" s="28">
        <v>16</v>
      </c>
      <c r="T151" s="28">
        <v>27</v>
      </c>
      <c r="U151" s="28">
        <v>41</v>
      </c>
      <c r="V151" s="9">
        <v>471</v>
      </c>
      <c r="W151" s="4" t="s">
        <v>321</v>
      </c>
      <c r="X151" s="4" t="s">
        <v>31</v>
      </c>
      <c r="Y151" s="4" t="s">
        <v>321</v>
      </c>
      <c r="AB151" s="4" t="s">
        <v>26</v>
      </c>
      <c r="AC151" s="4">
        <v>0</v>
      </c>
      <c r="AD151" s="13">
        <v>41983</v>
      </c>
      <c r="AE151" s="4" t="s">
        <v>26</v>
      </c>
      <c r="AF151" s="4" t="s">
        <v>321</v>
      </c>
      <c r="AG151" s="4" t="s">
        <v>321</v>
      </c>
      <c r="AH151" s="4" t="s">
        <v>26</v>
      </c>
      <c r="AI151" s="13" t="s">
        <v>26</v>
      </c>
      <c r="AJ151" s="4" t="s">
        <v>26</v>
      </c>
      <c r="AK151" s="4" t="s">
        <v>26</v>
      </c>
      <c r="AL151" s="4" t="s">
        <v>26</v>
      </c>
    </row>
    <row r="152" spans="1:38" ht="26.4" x14ac:dyDescent="0.25">
      <c r="A152" s="107" t="s">
        <v>370</v>
      </c>
      <c r="B152" s="10" t="s">
        <v>169</v>
      </c>
      <c r="C152" s="10" t="s">
        <v>243</v>
      </c>
      <c r="D152" s="8">
        <v>833</v>
      </c>
      <c r="E152" s="8">
        <v>624</v>
      </c>
      <c r="F152" s="11">
        <v>129056.78</v>
      </c>
      <c r="G152" s="12">
        <f t="shared" si="36"/>
        <v>206.82176282051282</v>
      </c>
      <c r="H152" s="12">
        <f t="shared" si="37"/>
        <v>154.93010804321727</v>
      </c>
      <c r="I152" s="40">
        <v>357.79999999999995</v>
      </c>
      <c r="J152" s="21">
        <v>1.0163749294183819E-2</v>
      </c>
      <c r="K152" s="9">
        <v>5</v>
      </c>
      <c r="L152" s="27">
        <f t="shared" si="38"/>
        <v>0.45454545454545453</v>
      </c>
      <c r="M152" s="9" t="str">
        <f t="shared" si="42"/>
        <v>GI</v>
      </c>
      <c r="N152" s="9" t="str">
        <f t="shared" si="41"/>
        <v/>
      </c>
      <c r="O152" s="9" t="str">
        <f t="shared" si="40"/>
        <v/>
      </c>
      <c r="P152" s="9" t="str">
        <f t="shared" si="43"/>
        <v/>
      </c>
      <c r="Q152" s="19" t="s">
        <v>7</v>
      </c>
      <c r="R152" s="9">
        <v>1</v>
      </c>
      <c r="S152" s="28">
        <v>47</v>
      </c>
      <c r="T152" s="28">
        <v>168</v>
      </c>
      <c r="U152" s="28"/>
      <c r="V152" s="9">
        <v>510</v>
      </c>
      <c r="W152" s="4" t="s">
        <v>321</v>
      </c>
      <c r="X152" s="4" t="s">
        <v>31</v>
      </c>
      <c r="Y152" s="4" t="s">
        <v>321</v>
      </c>
      <c r="AB152" s="4" t="s">
        <v>28</v>
      </c>
      <c r="AC152" s="4">
        <v>3</v>
      </c>
      <c r="AD152" s="13">
        <v>43101</v>
      </c>
      <c r="AE152" s="4" t="s">
        <v>321</v>
      </c>
      <c r="AF152" s="4" t="s">
        <v>321</v>
      </c>
      <c r="AG152" s="4" t="s">
        <v>321</v>
      </c>
      <c r="AH152" s="4" t="s">
        <v>26</v>
      </c>
      <c r="AI152" s="13" t="s">
        <v>26</v>
      </c>
      <c r="AJ152" s="4" t="s">
        <v>26</v>
      </c>
      <c r="AK152" s="4" t="s">
        <v>26</v>
      </c>
      <c r="AL152" s="4" t="s">
        <v>26</v>
      </c>
    </row>
    <row r="153" spans="1:38" ht="26.4" x14ac:dyDescent="0.25">
      <c r="A153" s="107" t="s">
        <v>370</v>
      </c>
      <c r="B153" s="10" t="s">
        <v>85</v>
      </c>
      <c r="C153" s="10" t="s">
        <v>127</v>
      </c>
      <c r="D153" s="8">
        <v>3160</v>
      </c>
      <c r="E153" s="8">
        <v>3164</v>
      </c>
      <c r="F153" s="11">
        <v>526073.80000000005</v>
      </c>
      <c r="G153" s="12">
        <f t="shared" si="36"/>
        <v>166.26858407079646</v>
      </c>
      <c r="H153" s="12">
        <f t="shared" si="37"/>
        <v>166.4790506329114</v>
      </c>
      <c r="I153" s="40">
        <v>780.54</v>
      </c>
      <c r="J153" s="21">
        <v>0</v>
      </c>
      <c r="K153" s="9">
        <v>5</v>
      </c>
      <c r="L153" s="27">
        <f t="shared" si="38"/>
        <v>0.45454545454545453</v>
      </c>
      <c r="M153" s="9" t="str">
        <f t="shared" si="42"/>
        <v>GI</v>
      </c>
      <c r="N153" s="9" t="str">
        <f t="shared" si="41"/>
        <v/>
      </c>
      <c r="O153" s="9" t="str">
        <f t="shared" si="40"/>
        <v/>
      </c>
      <c r="P153" s="9" t="str">
        <f t="shared" si="43"/>
        <v/>
      </c>
      <c r="Q153" s="9" t="s">
        <v>7</v>
      </c>
      <c r="R153" s="9">
        <v>1</v>
      </c>
      <c r="S153" s="28">
        <v>47</v>
      </c>
      <c r="T153" s="28">
        <v>82</v>
      </c>
      <c r="U153" s="28"/>
      <c r="V153" s="9">
        <v>522</v>
      </c>
      <c r="W153" s="4" t="s">
        <v>321</v>
      </c>
      <c r="X153" s="4" t="s">
        <v>31</v>
      </c>
      <c r="Y153" s="4" t="s">
        <v>321</v>
      </c>
      <c r="AB153" s="4" t="s">
        <v>28</v>
      </c>
      <c r="AC153" s="4">
        <v>2</v>
      </c>
      <c r="AD153" s="13">
        <v>43944</v>
      </c>
      <c r="AE153" s="4" t="s">
        <v>321</v>
      </c>
      <c r="AF153" s="4" t="s">
        <v>321</v>
      </c>
      <c r="AG153" s="4" t="s">
        <v>321</v>
      </c>
      <c r="AH153" s="4" t="s">
        <v>26</v>
      </c>
      <c r="AI153" s="13" t="s">
        <v>26</v>
      </c>
      <c r="AJ153" s="4" t="s">
        <v>26</v>
      </c>
      <c r="AK153" s="4" t="s">
        <v>26</v>
      </c>
      <c r="AL153" s="4" t="s">
        <v>26</v>
      </c>
    </row>
    <row r="154" spans="1:38" ht="52.8" x14ac:dyDescent="0.25">
      <c r="A154" s="107" t="s">
        <v>370</v>
      </c>
      <c r="B154" s="10" t="s">
        <v>180</v>
      </c>
      <c r="C154" s="10" t="s">
        <v>256</v>
      </c>
      <c r="D154" s="8">
        <v>16756</v>
      </c>
      <c r="E154" s="8">
        <v>14847</v>
      </c>
      <c r="F154" s="11">
        <v>1835959.39</v>
      </c>
      <c r="G154" s="12">
        <f t="shared" si="36"/>
        <v>123.65861049370243</v>
      </c>
      <c r="H154" s="12">
        <f t="shared" si="37"/>
        <v>109.5702667701122</v>
      </c>
      <c r="I154" s="40">
        <v>704</v>
      </c>
      <c r="J154" s="21" t="s">
        <v>323</v>
      </c>
      <c r="K154" s="9">
        <v>5</v>
      </c>
      <c r="L154" s="27">
        <f t="shared" si="38"/>
        <v>0.45454545454545453</v>
      </c>
      <c r="M154" s="9" t="str">
        <f t="shared" si="42"/>
        <v/>
      </c>
      <c r="N154" s="9" t="str">
        <f t="shared" si="41"/>
        <v/>
      </c>
      <c r="O154" s="9" t="s">
        <v>5</v>
      </c>
      <c r="P154" s="9" t="str">
        <f t="shared" si="43"/>
        <v/>
      </c>
      <c r="Q154" s="9" t="s">
        <v>5</v>
      </c>
      <c r="R154" s="9">
        <v>1</v>
      </c>
      <c r="S154" s="28">
        <v>102</v>
      </c>
      <c r="T154" s="28">
        <v>106</v>
      </c>
      <c r="U154" s="28">
        <v>79</v>
      </c>
      <c r="V154" s="9">
        <v>549</v>
      </c>
      <c r="W154" s="4" t="s">
        <v>321</v>
      </c>
      <c r="X154" s="4" t="s">
        <v>31</v>
      </c>
      <c r="Y154" s="4" t="s">
        <v>321</v>
      </c>
      <c r="AB154" s="4" t="s">
        <v>28</v>
      </c>
      <c r="AC154" s="4">
        <v>1</v>
      </c>
      <c r="AD154" s="13">
        <v>44183</v>
      </c>
      <c r="AE154" s="4" t="s">
        <v>321</v>
      </c>
      <c r="AF154" s="4" t="s">
        <v>321</v>
      </c>
      <c r="AG154" s="4" t="s">
        <v>321</v>
      </c>
      <c r="AH154" s="4" t="s">
        <v>26</v>
      </c>
      <c r="AI154" s="4" t="s">
        <v>376</v>
      </c>
      <c r="AJ154" s="4" t="s">
        <v>26</v>
      </c>
      <c r="AK154" s="4" t="s">
        <v>26</v>
      </c>
      <c r="AL154" s="4" t="s">
        <v>26</v>
      </c>
    </row>
    <row r="155" spans="1:38" x14ac:dyDescent="0.25">
      <c r="A155" s="107" t="s">
        <v>370</v>
      </c>
      <c r="B155" s="10" t="s">
        <v>103</v>
      </c>
      <c r="C155" s="10" t="s">
        <v>139</v>
      </c>
      <c r="D155" s="8">
        <v>40513</v>
      </c>
      <c r="E155" s="8">
        <v>30041</v>
      </c>
      <c r="F155" s="11">
        <v>10819924.75</v>
      </c>
      <c r="G155" s="12">
        <f t="shared" si="36"/>
        <v>360.17192337139244</v>
      </c>
      <c r="H155" s="12">
        <f t="shared" si="37"/>
        <v>267.07290869597415</v>
      </c>
      <c r="I155" s="40">
        <v>261.92</v>
      </c>
      <c r="J155" s="21">
        <v>0</v>
      </c>
      <c r="K155" s="9">
        <v>8</v>
      </c>
      <c r="L155" s="27">
        <f t="shared" si="38"/>
        <v>0.72727272727272729</v>
      </c>
      <c r="M155" s="9" t="str">
        <f t="shared" si="42"/>
        <v>GI</v>
      </c>
      <c r="N155" s="9" t="str">
        <f t="shared" si="41"/>
        <v>MC</v>
      </c>
      <c r="O155" s="9" t="str">
        <f>IF(AND($U155 &lt; 51, $U155 &gt; 0), "MP", "")</f>
        <v>MP</v>
      </c>
      <c r="P155" s="9" t="str">
        <f t="shared" si="43"/>
        <v/>
      </c>
      <c r="Q155" s="9" t="s">
        <v>327</v>
      </c>
      <c r="R155" s="9">
        <v>3</v>
      </c>
      <c r="S155" s="28">
        <v>11</v>
      </c>
      <c r="T155" s="28">
        <v>16</v>
      </c>
      <c r="U155" s="28">
        <v>47</v>
      </c>
      <c r="V155" s="9">
        <v>470</v>
      </c>
      <c r="W155" s="4" t="s">
        <v>321</v>
      </c>
      <c r="X155" s="4" t="s">
        <v>31</v>
      </c>
      <c r="Y155" s="4" t="s">
        <v>321</v>
      </c>
      <c r="AB155" s="4" t="s">
        <v>28</v>
      </c>
      <c r="AC155" s="4">
        <v>2</v>
      </c>
      <c r="AD155" s="13">
        <v>40249</v>
      </c>
      <c r="AE155" s="4" t="s">
        <v>321</v>
      </c>
      <c r="AF155" s="4" t="s">
        <v>321</v>
      </c>
      <c r="AG155" s="4" t="s">
        <v>321</v>
      </c>
      <c r="AH155" s="4" t="s">
        <v>26</v>
      </c>
      <c r="AI155" s="4" t="s">
        <v>377</v>
      </c>
      <c r="AJ155" s="4" t="s">
        <v>26</v>
      </c>
      <c r="AK155" s="4" t="s">
        <v>26</v>
      </c>
      <c r="AL155" s="4" t="s">
        <v>26</v>
      </c>
    </row>
    <row r="156" spans="1:38" ht="26.4" x14ac:dyDescent="0.25">
      <c r="A156" s="107" t="s">
        <v>370</v>
      </c>
      <c r="B156" s="10" t="s">
        <v>187</v>
      </c>
      <c r="C156" s="10" t="s">
        <v>265</v>
      </c>
      <c r="D156" s="8">
        <v>2847</v>
      </c>
      <c r="E156" s="8">
        <v>2978</v>
      </c>
      <c r="F156" s="11">
        <v>935956.50000000012</v>
      </c>
      <c r="G156" s="12">
        <f t="shared" si="36"/>
        <v>314.29029550033584</v>
      </c>
      <c r="H156" s="12">
        <f t="shared" si="37"/>
        <v>328.75184404636462</v>
      </c>
      <c r="I156" s="40">
        <v>1147.0999999999999</v>
      </c>
      <c r="J156" s="21">
        <v>3.4026994165550269E-3</v>
      </c>
      <c r="K156" s="9">
        <v>4</v>
      </c>
      <c r="L156" s="27">
        <f t="shared" si="38"/>
        <v>0.36363636363636365</v>
      </c>
      <c r="M156" s="9" t="str">
        <f t="shared" si="42"/>
        <v/>
      </c>
      <c r="N156" s="9" t="str">
        <f t="shared" si="41"/>
        <v/>
      </c>
      <c r="O156" s="9" t="str">
        <f>IF(AND($U156 &lt; 51, $U156 &gt; 0), "MP", "")</f>
        <v/>
      </c>
      <c r="P156" s="9" t="str">
        <f t="shared" si="43"/>
        <v/>
      </c>
      <c r="R156" s="9">
        <v>0</v>
      </c>
      <c r="S156" s="28">
        <v>301</v>
      </c>
      <c r="T156" s="28">
        <v>82</v>
      </c>
      <c r="U156" s="28"/>
      <c r="V156" s="9">
        <v>478</v>
      </c>
      <c r="W156" s="4" t="s">
        <v>321</v>
      </c>
      <c r="X156" s="4" t="s">
        <v>31</v>
      </c>
      <c r="Y156" s="4" t="s">
        <v>321</v>
      </c>
      <c r="AB156" s="4" t="s">
        <v>26</v>
      </c>
      <c r="AC156" s="4">
        <v>0</v>
      </c>
      <c r="AD156" s="13">
        <v>42186</v>
      </c>
      <c r="AE156" s="4" t="s">
        <v>321</v>
      </c>
      <c r="AF156" s="4" t="s">
        <v>321</v>
      </c>
      <c r="AG156" s="4" t="s">
        <v>321</v>
      </c>
      <c r="AH156" s="4" t="s">
        <v>26</v>
      </c>
      <c r="AI156" s="13" t="s">
        <v>26</v>
      </c>
      <c r="AJ156" s="4" t="s">
        <v>26</v>
      </c>
      <c r="AK156" s="4" t="s">
        <v>26</v>
      </c>
      <c r="AL156" s="4" t="s">
        <v>26</v>
      </c>
    </row>
    <row r="157" spans="1:38" x14ac:dyDescent="0.25">
      <c r="A157" s="107" t="s">
        <v>370</v>
      </c>
      <c r="B157" s="10" t="s">
        <v>69</v>
      </c>
      <c r="C157" s="10" t="s">
        <v>116</v>
      </c>
      <c r="D157" s="15">
        <v>36093</v>
      </c>
      <c r="E157" s="15">
        <v>29494</v>
      </c>
      <c r="F157" s="16">
        <v>7572104.9099998679</v>
      </c>
      <c r="G157" s="12">
        <f t="shared" si="36"/>
        <v>256.73373940462017</v>
      </c>
      <c r="H157" s="12">
        <f t="shared" si="37"/>
        <v>209.79427894605237</v>
      </c>
      <c r="I157" s="40">
        <v>1008.7349999999999</v>
      </c>
      <c r="J157" s="21">
        <v>0</v>
      </c>
      <c r="K157" s="19">
        <v>11</v>
      </c>
      <c r="L157" s="27">
        <f t="shared" si="38"/>
        <v>1</v>
      </c>
      <c r="M157" s="9" t="str">
        <f t="shared" si="42"/>
        <v/>
      </c>
      <c r="N157" s="9" t="str">
        <f t="shared" si="41"/>
        <v>MC</v>
      </c>
      <c r="O157" s="9" t="str">
        <f>IF(AND($U157 &lt; 51, $U157 &gt; 0), "MP", "")</f>
        <v>MP</v>
      </c>
      <c r="P157" s="9" t="str">
        <f t="shared" si="43"/>
        <v/>
      </c>
      <c r="Q157" s="9" t="s">
        <v>324</v>
      </c>
      <c r="R157" s="19">
        <v>2</v>
      </c>
      <c r="S157" s="28">
        <v>102</v>
      </c>
      <c r="T157" s="28">
        <v>27</v>
      </c>
      <c r="U157" s="28">
        <v>17</v>
      </c>
      <c r="V157" s="19">
        <v>496</v>
      </c>
      <c r="W157" s="14" t="s">
        <v>321</v>
      </c>
      <c r="X157" s="20" t="s">
        <v>31</v>
      </c>
      <c r="Y157" s="14" t="s">
        <v>321</v>
      </c>
      <c r="Z157" s="14"/>
      <c r="AA157" s="14"/>
      <c r="AB157" s="4" t="s">
        <v>28</v>
      </c>
      <c r="AC157" s="14">
        <v>7</v>
      </c>
      <c r="AD157" s="18">
        <v>43028</v>
      </c>
      <c r="AE157" s="18" t="s">
        <v>26</v>
      </c>
      <c r="AF157" s="18" t="s">
        <v>321</v>
      </c>
      <c r="AG157" s="18" t="s">
        <v>321</v>
      </c>
      <c r="AH157" s="4" t="s">
        <v>26</v>
      </c>
      <c r="AI157" s="67" t="s">
        <v>28</v>
      </c>
      <c r="AJ157" s="13" t="s">
        <v>26</v>
      </c>
      <c r="AK157" s="4" t="s">
        <v>26</v>
      </c>
      <c r="AL157" s="4" t="s">
        <v>26</v>
      </c>
    </row>
    <row r="158" spans="1:38" ht="39.6" x14ac:dyDescent="0.25">
      <c r="A158" s="107" t="s">
        <v>370</v>
      </c>
      <c r="B158" s="10" t="s">
        <v>176</v>
      </c>
      <c r="C158" s="10" t="s">
        <v>252</v>
      </c>
      <c r="D158" s="8">
        <v>15111</v>
      </c>
      <c r="E158" s="8">
        <v>14809</v>
      </c>
      <c r="F158" s="11">
        <v>2242333.0199999977</v>
      </c>
      <c r="G158" s="12">
        <f t="shared" si="36"/>
        <v>151.41690998716982</v>
      </c>
      <c r="H158" s="12">
        <f t="shared" si="37"/>
        <v>148.39077625570761</v>
      </c>
      <c r="I158" s="40">
        <v>1280</v>
      </c>
      <c r="J158" s="21" t="s">
        <v>323</v>
      </c>
      <c r="K158" s="9">
        <v>9</v>
      </c>
      <c r="L158" s="27">
        <f t="shared" si="38"/>
        <v>0.81818181818181823</v>
      </c>
      <c r="M158" s="9" t="str">
        <f t="shared" si="42"/>
        <v>GI</v>
      </c>
      <c r="N158" s="9" t="str">
        <f t="shared" si="41"/>
        <v>MC</v>
      </c>
      <c r="O158" s="9" t="str">
        <f>IF(AND($U158 &lt; 51, $U158 &gt; 0), "MP", "")</f>
        <v>MP</v>
      </c>
      <c r="P158" s="9" t="str">
        <f t="shared" si="43"/>
        <v/>
      </c>
      <c r="Q158" s="9" t="s">
        <v>327</v>
      </c>
      <c r="R158" s="9">
        <v>3</v>
      </c>
      <c r="S158" s="28">
        <v>41</v>
      </c>
      <c r="T158" s="28">
        <v>46</v>
      </c>
      <c r="U158" s="28">
        <v>34</v>
      </c>
      <c r="V158" s="9">
        <v>531</v>
      </c>
      <c r="W158" s="4" t="s">
        <v>321</v>
      </c>
      <c r="X158" s="4" t="s">
        <v>31</v>
      </c>
      <c r="Y158" s="4" t="s">
        <v>321</v>
      </c>
      <c r="AB158" s="4" t="s">
        <v>28</v>
      </c>
      <c r="AC158" s="4">
        <v>1</v>
      </c>
      <c r="AD158" s="13">
        <v>44652</v>
      </c>
      <c r="AE158" s="4" t="s">
        <v>321</v>
      </c>
      <c r="AF158" s="4" t="s">
        <v>321</v>
      </c>
      <c r="AG158" s="4" t="s">
        <v>321</v>
      </c>
      <c r="AH158" s="4" t="s">
        <v>26</v>
      </c>
      <c r="AI158" s="4" t="s">
        <v>376</v>
      </c>
      <c r="AJ158" s="4" t="s">
        <v>26</v>
      </c>
      <c r="AK158" s="4" t="s">
        <v>26</v>
      </c>
      <c r="AL158" s="4" t="s">
        <v>26</v>
      </c>
    </row>
    <row r="159" spans="1:38" x14ac:dyDescent="0.25">
      <c r="A159" s="108" t="s">
        <v>371</v>
      </c>
      <c r="B159" s="10" t="s">
        <v>40</v>
      </c>
      <c r="C159" s="10" t="s">
        <v>40</v>
      </c>
      <c r="D159" s="15">
        <v>11311</v>
      </c>
      <c r="E159" s="15">
        <v>9001</v>
      </c>
      <c r="F159" s="16">
        <v>2469131.8500000471</v>
      </c>
      <c r="G159" s="12">
        <f t="shared" si="36"/>
        <v>274.31750361071516</v>
      </c>
      <c r="H159" s="12">
        <f t="shared" si="37"/>
        <v>218.29474405446442</v>
      </c>
      <c r="I159" s="40">
        <v>149.6</v>
      </c>
      <c r="J159" s="21">
        <v>-2.6666666666667047E-3</v>
      </c>
      <c r="K159" s="19">
        <v>11</v>
      </c>
      <c r="L159" s="27">
        <f t="shared" si="38"/>
        <v>1</v>
      </c>
      <c r="M159" s="9" t="str">
        <f t="shared" si="42"/>
        <v>GI</v>
      </c>
      <c r="N159" s="9" t="str">
        <f t="shared" si="41"/>
        <v>MC</v>
      </c>
      <c r="O159" s="9" t="str">
        <f>IF(AND($U159 &lt; 51, $U159 &gt; 0), "MP", "")</f>
        <v/>
      </c>
      <c r="P159" s="9" t="str">
        <f t="shared" si="43"/>
        <v/>
      </c>
      <c r="Q159" s="9" t="s">
        <v>325</v>
      </c>
      <c r="R159" s="19">
        <v>2</v>
      </c>
      <c r="S159" s="28">
        <v>7</v>
      </c>
      <c r="T159" s="28">
        <v>8</v>
      </c>
      <c r="U159" s="28">
        <v>109</v>
      </c>
      <c r="V159" s="19">
        <v>490</v>
      </c>
      <c r="W159" s="14" t="s">
        <v>321</v>
      </c>
      <c r="X159" s="14" t="s">
        <v>27</v>
      </c>
      <c r="Y159" s="14" t="s">
        <v>28</v>
      </c>
      <c r="Z159" s="14"/>
      <c r="AA159" s="14"/>
      <c r="AB159" s="4" t="s">
        <v>26</v>
      </c>
      <c r="AC159" s="4">
        <v>0</v>
      </c>
      <c r="AD159" s="18">
        <v>32133</v>
      </c>
      <c r="AE159" s="18" t="s">
        <v>26</v>
      </c>
      <c r="AF159" s="18" t="s">
        <v>28</v>
      </c>
      <c r="AG159" s="18" t="s">
        <v>321</v>
      </c>
      <c r="AH159" s="4" t="s">
        <v>386</v>
      </c>
      <c r="AI159" s="13" t="s">
        <v>26</v>
      </c>
      <c r="AJ159" s="4" t="s">
        <v>26</v>
      </c>
      <c r="AK159" s="4" t="s">
        <v>26</v>
      </c>
      <c r="AL159" s="4" t="s">
        <v>26</v>
      </c>
    </row>
  </sheetData>
  <autoFilter ref="A1:AL159" xr:uid="{163E6492-8741-4B9F-94F6-AE53557E08C1}">
    <sortState xmlns:xlrd2="http://schemas.microsoft.com/office/spreadsheetml/2017/richdata2" ref="A2:AL159">
      <sortCondition ref="A1:A159"/>
    </sortState>
  </autoFilter>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192D31ACD6A8243A269432AD2064B98" ma:contentTypeVersion="4" ma:contentTypeDescription="Create a new document." ma:contentTypeScope="" ma:versionID="62d19167f0dc242a2642eff03ea5dd88">
  <xsd:schema xmlns:xsd="http://www.w3.org/2001/XMLSchema" xmlns:xs="http://www.w3.org/2001/XMLSchema" xmlns:p="http://schemas.microsoft.com/office/2006/metadata/properties" xmlns:ns1="http://schemas.microsoft.com/sharepoint/v3" xmlns:ns2="a278a293-375e-45d9-a487-a609036d2c15" targetNamespace="http://schemas.microsoft.com/office/2006/metadata/properties" ma:root="true" ma:fieldsID="18fa3419624de7b605fbef48d6ddcf9b" ns1:_="" ns2:_="">
    <xsd:import namespace="http://schemas.microsoft.com/sharepoint/v3"/>
    <xsd:import namespace="a278a293-375e-45d9-a487-a609036d2c15"/>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278a293-375e-45d9-a487-a609036d2c15" elementFormDefault="qualified">
    <xsd:import namespace="http://schemas.microsoft.com/office/2006/documentManagement/types"/>
    <xsd:import namespace="http://schemas.microsoft.com/office/infopath/2007/PartnerControls"/>
    <xsd:element name="SharedWithUsers" ma:index="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947C73E6-196F-4557-B0C5-1BFCBCB9E9F3}"/>
</file>

<file path=customXml/itemProps2.xml><?xml version="1.0" encoding="utf-8"?>
<ds:datastoreItem xmlns:ds="http://schemas.openxmlformats.org/officeDocument/2006/customXml" ds:itemID="{8C1C545C-2331-44CB-AD49-25FCFB46ABD9}"/>
</file>

<file path=customXml/itemProps3.xml><?xml version="1.0" encoding="utf-8"?>
<ds:datastoreItem xmlns:ds="http://schemas.openxmlformats.org/officeDocument/2006/customXml" ds:itemID="{61C23D1F-8A9C-4B66-AC40-8A32D890DFB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Terms</vt:lpstr>
      <vt:lpstr>Sources</vt:lpstr>
      <vt:lpstr>Document History</vt:lpstr>
      <vt:lpstr>Carrier Prelim Rx List 24-25</vt:lpstr>
    </vt:vector>
  </TitlesOfParts>
  <Company>DCBS - M365</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Choo Pei C.</dc:creator>
  <cp:lastModifiedBy>Cortnee Whitlock </cp:lastModifiedBy>
  <dcterms:created xsi:type="dcterms:W3CDTF">2024-08-28T15:18:19Z</dcterms:created>
  <dcterms:modified xsi:type="dcterms:W3CDTF">2025-02-10T05:54:48Z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9b73270-2993-4076-be47-9c78f42a1e84_Enabled">
    <vt:lpwstr>true</vt:lpwstr>
  </property>
  <property fmtid="{D5CDD505-2E9C-101B-9397-08002B2CF9AE}" pid="3" name="MSIP_Label_09b73270-2993-4076-be47-9c78f42a1e84_SetDate">
    <vt:lpwstr>2024-08-28T15:26:11Z</vt:lpwstr>
  </property>
  <property fmtid="{D5CDD505-2E9C-101B-9397-08002B2CF9AE}" pid="4" name="MSIP_Label_09b73270-2993-4076-be47-9c78f42a1e84_Method">
    <vt:lpwstr>Privileged</vt:lpwstr>
  </property>
  <property fmtid="{D5CDD505-2E9C-101B-9397-08002B2CF9AE}" pid="5" name="MSIP_Label_09b73270-2993-4076-be47-9c78f42a1e84_Name">
    <vt:lpwstr>Level 1 - Published (Items)</vt:lpwstr>
  </property>
  <property fmtid="{D5CDD505-2E9C-101B-9397-08002B2CF9AE}" pid="6" name="MSIP_Label_09b73270-2993-4076-be47-9c78f42a1e84_SiteId">
    <vt:lpwstr>aa3f6932-fa7c-47b4-a0ce-a598cad161cf</vt:lpwstr>
  </property>
  <property fmtid="{D5CDD505-2E9C-101B-9397-08002B2CF9AE}" pid="7" name="MSIP_Label_09b73270-2993-4076-be47-9c78f42a1e84_ActionId">
    <vt:lpwstr>66d2df7f-8cb5-4713-8af7-695eb7b434c6</vt:lpwstr>
  </property>
  <property fmtid="{D5CDD505-2E9C-101B-9397-08002B2CF9AE}" pid="8" name="MSIP_Label_09b73270-2993-4076-be47-9c78f42a1e84_ContentBits">
    <vt:lpwstr>0</vt:lpwstr>
  </property>
  <property fmtid="{D5CDD505-2E9C-101B-9397-08002B2CF9AE}" pid="9" name="ContentTypeId">
    <vt:lpwstr>0x010100D192D31ACD6A8243A269432AD2064B98</vt:lpwstr>
  </property>
</Properties>
</file>